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xl/connections.xml" ContentType="application/vnd.openxmlformats-officedocument.spreadsheetml.connections+xml"/>
  <Override PartName="/xl/externalLinks/externalLink1.xml" ContentType="application/vnd.openxmlformats-officedocument.spreadsheetml.externalLink+xml"/>
  <Override PartName="/docProps/app.xml" ContentType="application/vnd.openxmlformats-officedocument.extended-properties+xml"/>
  <Override PartName="/customXml/itemProps5.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hidePivotFieldList="1" defaultThemeVersion="124226"/>
  <bookViews>
    <workbookView xWindow="60" yWindow="-15" windowWidth="10425" windowHeight="7605" tabRatio="785"/>
  </bookViews>
  <sheets>
    <sheet name="Cost overview" sheetId="23" r:id="rId1"/>
    <sheet name="Coordination and Management" sheetId="1" r:id="rId2"/>
    <sheet name="Project execution" sheetId="20" r:id="rId3"/>
    <sheet name="UN Coordination" sheetId="22" r:id="rId4"/>
    <sheet name="HR Scales" sheetId="2" r:id="rId5"/>
    <sheet name="GOE scales" sheetId="18" r:id="rId6"/>
    <sheet name="Equipment &amp; services" sheetId="19" r:id="rId7"/>
  </sheets>
  <externalReferences>
    <externalReference r:id="rId8"/>
  </externalReferences>
  <definedNames>
    <definedName name="_POS2" localSheetId="2">#REF!</definedName>
    <definedName name="_POS2" localSheetId="3">#REF!</definedName>
    <definedName name="_POS2">#REF!</definedName>
    <definedName name="_PRO1" localSheetId="2">#REF!</definedName>
    <definedName name="_PRO1" localSheetId="3">#REF!</definedName>
    <definedName name="_PRO1">#REF!</definedName>
    <definedName name="_xlnm._FilterDatabase" localSheetId="1" hidden="1">'Coordination and Management'!$A$5:$G$29</definedName>
    <definedName name="_xlnm._FilterDatabase" localSheetId="2" hidden="1">'Project execution'!$A$5:$G$25</definedName>
    <definedName name="_xlnm._FilterDatabase" localSheetId="3" hidden="1">'UN Coordination'!$A$5:$G$25</definedName>
    <definedName name="all_equipment">'Equipment &amp; services'!$A$3:$A$36</definedName>
    <definedName name="all_equipment_security">'Equipment &amp; services'!$A$3:$A$46</definedName>
    <definedName name="All_running_costs">'GOE scales'!$A$3:$A$30</definedName>
    <definedName name="allscales">'HR Scales'!$A$6:$A$33</definedName>
    <definedName name="cty" localSheetId="2">#REF!</definedName>
    <definedName name="cty" localSheetId="3">#REF!</definedName>
    <definedName name="cty">#REF!</definedName>
    <definedName name="dataPA" localSheetId="2">#REF!</definedName>
    <definedName name="dataPA" localSheetId="3">#REF!</definedName>
    <definedName name="dataPA">#REF!</definedName>
    <definedName name="rangeIP">'[1]pivot-ipproforma'!$A$5:$B$1174</definedName>
    <definedName name="rangenogs">'[1]NOGS-proforma07'!$A$5:$B$332</definedName>
    <definedName name="scales">'HR Scales'!$A$5:$A$33</definedName>
    <definedName name="summary" localSheetId="2">#REF!</definedName>
    <definedName name="summary" localSheetId="3">#REF!</definedName>
    <definedName name="summary">#REF!</definedName>
    <definedName name="_xlnm.Database" localSheetId="2">#REF!</definedName>
    <definedName name="_xlnm.Database" localSheetId="3">#REF!</definedName>
    <definedName name="_xlnm.Database">#REF!</definedName>
  </definedNames>
  <calcPr calcId="152511"/>
</workbook>
</file>

<file path=xl/calcChain.xml><?xml version="1.0" encoding="utf-8"?>
<calcChain xmlns="http://schemas.openxmlformats.org/spreadsheetml/2006/main">
  <c r="D13" i="2" l="1"/>
  <c r="N6" i="22"/>
  <c r="N7" i="22"/>
  <c r="N8" i="22"/>
  <c r="N9" i="22"/>
  <c r="N10" i="22"/>
  <c r="N11" i="22"/>
  <c r="N12" i="22"/>
  <c r="N13" i="22"/>
  <c r="N14" i="22"/>
  <c r="N15" i="22"/>
  <c r="N16" i="22"/>
  <c r="N17" i="22"/>
  <c r="N18" i="22"/>
  <c r="N19" i="22"/>
  <c r="N20" i="22"/>
  <c r="N21" i="22"/>
  <c r="N5" i="22"/>
  <c r="G29" i="20"/>
  <c r="G30" i="20"/>
  <c r="G31" i="20"/>
  <c r="G32" i="20"/>
  <c r="G33" i="20"/>
  <c r="G34" i="20"/>
  <c r="G35" i="20"/>
  <c r="G36" i="20"/>
  <c r="G37" i="20"/>
  <c r="G38" i="20"/>
  <c r="G39" i="20"/>
  <c r="G40" i="20"/>
  <c r="G41" i="20"/>
  <c r="G42" i="20"/>
  <c r="G43" i="20"/>
  <c r="G28" i="20"/>
  <c r="G41" i="1"/>
  <c r="G42" i="1"/>
  <c r="G43" i="1"/>
  <c r="G44" i="1"/>
  <c r="G45" i="1"/>
  <c r="G46" i="1"/>
  <c r="G47" i="1"/>
  <c r="G48" i="1"/>
  <c r="G49" i="1"/>
  <c r="G50" i="1"/>
  <c r="G40" i="1"/>
  <c r="N27" i="20"/>
  <c r="N28" i="20"/>
  <c r="N29" i="20"/>
  <c r="N30" i="20"/>
  <c r="N31" i="20"/>
  <c r="N32" i="20"/>
  <c r="N33" i="20"/>
  <c r="N34" i="20"/>
  <c r="N35" i="20"/>
  <c r="N36" i="20"/>
  <c r="N37" i="20"/>
  <c r="N38" i="20"/>
  <c r="N39" i="20"/>
  <c r="N40" i="20"/>
  <c r="N41" i="20"/>
  <c r="N42" i="20"/>
  <c r="N43" i="20"/>
  <c r="N44" i="20"/>
  <c r="N45" i="20"/>
  <c r="N46" i="20"/>
  <c r="N47" i="20"/>
  <c r="N48" i="20"/>
  <c r="N49" i="20"/>
  <c r="N50" i="20"/>
  <c r="N26" i="20"/>
  <c r="N6" i="20"/>
  <c r="N7" i="20"/>
  <c r="N8" i="20"/>
  <c r="N9" i="20"/>
  <c r="N10" i="20"/>
  <c r="N11" i="20"/>
  <c r="N12" i="20"/>
  <c r="N13" i="20"/>
  <c r="N14" i="20"/>
  <c r="N15" i="20"/>
  <c r="N16" i="20"/>
  <c r="N17" i="20"/>
  <c r="N18" i="20"/>
  <c r="N19" i="20"/>
  <c r="N20" i="20"/>
  <c r="N21" i="20"/>
  <c r="N5" i="20"/>
  <c r="G27" i="22"/>
  <c r="G28" i="22"/>
  <c r="G29" i="22"/>
  <c r="G30" i="22"/>
  <c r="G31" i="22"/>
  <c r="G32" i="22"/>
  <c r="G33" i="22"/>
  <c r="G34" i="22"/>
  <c r="G35" i="22"/>
  <c r="G36" i="22"/>
  <c r="G37" i="22"/>
  <c r="G38" i="22"/>
  <c r="G39" i="22"/>
  <c r="G40" i="22"/>
  <c r="G41" i="22"/>
  <c r="G42" i="22"/>
  <c r="G43" i="22"/>
  <c r="G26" i="22"/>
  <c r="N46" i="22"/>
  <c r="N47" i="22"/>
  <c r="N48" i="22"/>
  <c r="N49" i="22"/>
  <c r="N45" i="22"/>
  <c r="N44" i="22"/>
  <c r="N43" i="22"/>
  <c r="N42" i="22"/>
  <c r="N41" i="22"/>
  <c r="N40" i="22"/>
  <c r="N39" i="22"/>
  <c r="N38" i="22"/>
  <c r="N37" i="22"/>
  <c r="N36" i="22"/>
  <c r="N35" i="22"/>
  <c r="N34" i="22"/>
  <c r="N33" i="22"/>
  <c r="N50" i="22"/>
  <c r="N32" i="22"/>
  <c r="N31" i="22"/>
  <c r="N30" i="22"/>
  <c r="N26" i="22"/>
  <c r="N27" i="22"/>
  <c r="N28" i="22"/>
  <c r="N29" i="22"/>
  <c r="N18" i="1"/>
  <c r="N19" i="1"/>
  <c r="N20" i="1"/>
  <c r="N21" i="1"/>
  <c r="N17" i="1"/>
  <c r="N16" i="1"/>
  <c r="N14" i="1"/>
  <c r="N15" i="1"/>
  <c r="A16" i="23" l="1"/>
  <c r="A17" i="23"/>
  <c r="A18" i="23"/>
  <c r="A19" i="23"/>
  <c r="B19" i="23"/>
  <c r="A20" i="23"/>
  <c r="B20" i="23"/>
  <c r="A10" i="23"/>
  <c r="A11" i="23"/>
  <c r="A12" i="23"/>
  <c r="A13" i="23"/>
  <c r="B13" i="23"/>
  <c r="A14" i="23"/>
  <c r="B14" i="23"/>
  <c r="A4" i="23"/>
  <c r="A5" i="23"/>
  <c r="A6" i="23"/>
  <c r="A7" i="23"/>
  <c r="B7" i="23"/>
  <c r="A8" i="23"/>
  <c r="B8" i="23"/>
  <c r="G7" i="22"/>
  <c r="H7" i="22" s="1"/>
  <c r="G8" i="22"/>
  <c r="H8" i="22" s="1"/>
  <c r="G9" i="22"/>
  <c r="H9" i="22" s="1"/>
  <c r="G10" i="22"/>
  <c r="H10" i="22" s="1"/>
  <c r="G11" i="22"/>
  <c r="H11" i="22" s="1"/>
  <c r="G12" i="22"/>
  <c r="H12" i="22" s="1"/>
  <c r="G13" i="22"/>
  <c r="H13" i="22" s="1"/>
  <c r="G14" i="22"/>
  <c r="H14" i="22" s="1"/>
  <c r="G15" i="22"/>
  <c r="H15" i="22" s="1"/>
  <c r="G16" i="22"/>
  <c r="H16" i="22" s="1"/>
  <c r="G17" i="22"/>
  <c r="H17" i="22" s="1"/>
  <c r="G18" i="22"/>
  <c r="H18" i="22" s="1"/>
  <c r="G19" i="22"/>
  <c r="H19" i="22" s="1"/>
  <c r="G20" i="22"/>
  <c r="H20" i="22" s="1"/>
  <c r="G21" i="22"/>
  <c r="H21" i="22" s="1"/>
  <c r="H26" i="22"/>
  <c r="H27" i="22"/>
  <c r="H28" i="22"/>
  <c r="H29" i="22"/>
  <c r="H30" i="22"/>
  <c r="H31" i="22"/>
  <c r="H32" i="22"/>
  <c r="H33" i="22"/>
  <c r="H34" i="22"/>
  <c r="H35" i="22"/>
  <c r="H36" i="22"/>
  <c r="H37" i="22"/>
  <c r="H38" i="22"/>
  <c r="H39" i="22"/>
  <c r="H40" i="22"/>
  <c r="H41" i="22"/>
  <c r="H42" i="22"/>
  <c r="H43" i="22"/>
  <c r="I43"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 i="22"/>
  <c r="O6" i="22"/>
  <c r="O7" i="22"/>
  <c r="O8" i="22"/>
  <c r="O9" i="22"/>
  <c r="O10" i="22"/>
  <c r="O11" i="22"/>
  <c r="O12" i="22"/>
  <c r="O13" i="22"/>
  <c r="O14" i="22"/>
  <c r="O15" i="22"/>
  <c r="O16" i="22"/>
  <c r="O17" i="22"/>
  <c r="O18" i="22"/>
  <c r="O19" i="22"/>
  <c r="O20" i="22"/>
  <c r="O21" i="22"/>
  <c r="O50" i="20"/>
  <c r="H43" i="20"/>
  <c r="O49" i="20"/>
  <c r="I42" i="20"/>
  <c r="O48" i="20"/>
  <c r="H41" i="20"/>
  <c r="O47" i="20"/>
  <c r="I40" i="20"/>
  <c r="O46" i="20"/>
  <c r="H39" i="20"/>
  <c r="O45" i="20"/>
  <c r="I38" i="20"/>
  <c r="O44" i="20"/>
  <c r="H37" i="20"/>
  <c r="O43" i="20"/>
  <c r="I36" i="20"/>
  <c r="O42" i="20"/>
  <c r="H35" i="20"/>
  <c r="O41" i="20"/>
  <c r="I34" i="20"/>
  <c r="O40" i="20"/>
  <c r="H33" i="20"/>
  <c r="O39" i="20"/>
  <c r="I32" i="20"/>
  <c r="O38" i="20"/>
  <c r="H31" i="20"/>
  <c r="O37" i="20"/>
  <c r="I30" i="20"/>
  <c r="O36" i="20"/>
  <c r="H29" i="20"/>
  <c r="O35" i="20"/>
  <c r="I28" i="20"/>
  <c r="O34" i="20"/>
  <c r="G27" i="20"/>
  <c r="H27" i="20" s="1"/>
  <c r="O33" i="20"/>
  <c r="G26" i="20"/>
  <c r="I26" i="20" s="1"/>
  <c r="O32" i="20"/>
  <c r="O31" i="20"/>
  <c r="O30" i="20"/>
  <c r="O29" i="20"/>
  <c r="O28" i="20"/>
  <c r="O27" i="20"/>
  <c r="O26" i="20"/>
  <c r="O21" i="20"/>
  <c r="G21" i="20"/>
  <c r="I21" i="20" s="1"/>
  <c r="O20" i="20"/>
  <c r="G20" i="20"/>
  <c r="H20" i="20" s="1"/>
  <c r="O19" i="20"/>
  <c r="G19" i="20"/>
  <c r="I19" i="20" s="1"/>
  <c r="O18" i="20"/>
  <c r="G18" i="20"/>
  <c r="H18" i="20" s="1"/>
  <c r="O17" i="20"/>
  <c r="G17" i="20"/>
  <c r="I17" i="20" s="1"/>
  <c r="O16" i="20"/>
  <c r="G16" i="20"/>
  <c r="H16" i="20" s="1"/>
  <c r="O15" i="20"/>
  <c r="G15" i="20"/>
  <c r="I15" i="20" s="1"/>
  <c r="O14" i="20"/>
  <c r="G14" i="20"/>
  <c r="H14" i="20" s="1"/>
  <c r="O13" i="20"/>
  <c r="G13" i="20"/>
  <c r="I13" i="20" s="1"/>
  <c r="O12" i="20"/>
  <c r="G12" i="20"/>
  <c r="H12" i="20" s="1"/>
  <c r="O11" i="20"/>
  <c r="G11" i="20"/>
  <c r="I11" i="20" s="1"/>
  <c r="O10" i="20"/>
  <c r="G10" i="20"/>
  <c r="H10" i="20" s="1"/>
  <c r="O9" i="20"/>
  <c r="G9" i="20"/>
  <c r="I9" i="20" s="1"/>
  <c r="O8" i="20"/>
  <c r="G8" i="20"/>
  <c r="H8" i="20" s="1"/>
  <c r="O7" i="20"/>
  <c r="O6" i="20"/>
  <c r="O5" i="20"/>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26" i="1"/>
  <c r="O26" i="1" s="1"/>
  <c r="O16" i="1"/>
  <c r="N11" i="1"/>
  <c r="O11" i="1" s="1"/>
  <c r="N12" i="1"/>
  <c r="O12" i="1" s="1"/>
  <c r="N13" i="1"/>
  <c r="O13" i="1" s="1"/>
  <c r="O14" i="1"/>
  <c r="O15" i="1"/>
  <c r="O17" i="1"/>
  <c r="O18" i="1"/>
  <c r="O19" i="1"/>
  <c r="O20" i="1"/>
  <c r="O21" i="1"/>
  <c r="N6" i="1"/>
  <c r="O6" i="1" s="1"/>
  <c r="N7" i="1"/>
  <c r="O7" i="1" s="1"/>
  <c r="N8" i="1"/>
  <c r="O8" i="1" s="1"/>
  <c r="N9" i="1"/>
  <c r="O9" i="1" s="1"/>
  <c r="N10" i="1"/>
  <c r="O10" i="1" s="1"/>
  <c r="N5" i="1"/>
  <c r="O5" i="1" s="1"/>
  <c r="G26" i="1"/>
  <c r="H26" i="1" s="1"/>
  <c r="G27" i="1"/>
  <c r="G28" i="1"/>
  <c r="I28" i="1" s="1"/>
  <c r="G29" i="1"/>
  <c r="I29" i="1" s="1"/>
  <c r="G30" i="1"/>
  <c r="I30" i="1" s="1"/>
  <c r="G31" i="1"/>
  <c r="I31" i="1" s="1"/>
  <c r="G32" i="1"/>
  <c r="I32" i="1" s="1"/>
  <c r="G33" i="1"/>
  <c r="G34" i="1"/>
  <c r="I34" i="1" s="1"/>
  <c r="G35" i="1"/>
  <c r="I35" i="1" s="1"/>
  <c r="G36" i="1"/>
  <c r="I36" i="1" s="1"/>
  <c r="G37" i="1"/>
  <c r="I37" i="1" s="1"/>
  <c r="G38" i="1"/>
  <c r="I38" i="1" s="1"/>
  <c r="G39" i="1"/>
  <c r="I40" i="1"/>
  <c r="I41" i="1"/>
  <c r="I42" i="1"/>
  <c r="I44" i="1"/>
  <c r="I46" i="1"/>
  <c r="I48" i="1"/>
  <c r="I50" i="1"/>
  <c r="I43" i="1"/>
  <c r="I45" i="1"/>
  <c r="I47" i="1"/>
  <c r="I49" i="1"/>
  <c r="C19" i="18"/>
  <c r="C20" i="18"/>
  <c r="C21" i="18"/>
  <c r="C22" i="18"/>
  <c r="C23" i="18"/>
  <c r="C24" i="18"/>
  <c r="C25" i="18"/>
  <c r="C26" i="18"/>
  <c r="C27" i="18"/>
  <c r="C28" i="18"/>
  <c r="C29" i="18"/>
  <c r="C30" i="18"/>
  <c r="I27" i="1"/>
  <c r="I33" i="1"/>
  <c r="I39" i="1"/>
  <c r="G21" i="1"/>
  <c r="I21" i="1" s="1"/>
  <c r="G15" i="1"/>
  <c r="C10" i="18"/>
  <c r="C4" i="18"/>
  <c r="C5" i="18"/>
  <c r="C6" i="18"/>
  <c r="C7" i="18"/>
  <c r="C8" i="18"/>
  <c r="C9" i="18"/>
  <c r="C11" i="18"/>
  <c r="C12" i="18"/>
  <c r="C13" i="18"/>
  <c r="C14" i="18"/>
  <c r="C15" i="18"/>
  <c r="C16" i="18"/>
  <c r="C17" i="18"/>
  <c r="C3" i="18"/>
  <c r="G11" i="1"/>
  <c r="I11" i="1" s="1"/>
  <c r="G12" i="1"/>
  <c r="I12" i="1" s="1"/>
  <c r="G13" i="1"/>
  <c r="I13" i="1" s="1"/>
  <c r="G14" i="1"/>
  <c r="I14" i="1" s="1"/>
  <c r="G16" i="1"/>
  <c r="I16" i="1" s="1"/>
  <c r="G17" i="1"/>
  <c r="I17" i="1" s="1"/>
  <c r="G18" i="1"/>
  <c r="I18" i="1" s="1"/>
  <c r="G19" i="1"/>
  <c r="I19" i="1" s="1"/>
  <c r="G20" i="1"/>
  <c r="I20" i="1" s="1"/>
  <c r="H15" i="1" l="1"/>
  <c r="I15" i="1"/>
  <c r="I9" i="22"/>
  <c r="I17" i="22"/>
  <c r="G44" i="22"/>
  <c r="I37" i="22"/>
  <c r="I36" i="22"/>
  <c r="I35" i="22"/>
  <c r="I34" i="22"/>
  <c r="I33" i="22"/>
  <c r="I32" i="22"/>
  <c r="I31" i="22"/>
  <c r="I21" i="22"/>
  <c r="I13" i="22"/>
  <c r="I41" i="22"/>
  <c r="I40" i="22"/>
  <c r="I39" i="22"/>
  <c r="I29" i="22"/>
  <c r="I28" i="22"/>
  <c r="I27" i="22"/>
  <c r="I20" i="22"/>
  <c r="I19" i="22"/>
  <c r="I16" i="22"/>
  <c r="I15" i="22"/>
  <c r="I12" i="22"/>
  <c r="I11" i="22"/>
  <c r="I8" i="22"/>
  <c r="I7" i="22"/>
  <c r="O51" i="1"/>
  <c r="C58" i="1" s="1"/>
  <c r="C8" i="23" s="1"/>
  <c r="I26" i="22"/>
  <c r="I42" i="22"/>
  <c r="I38" i="22"/>
  <c r="I30" i="22"/>
  <c r="I18" i="22"/>
  <c r="I14" i="22"/>
  <c r="I10" i="22"/>
  <c r="H44" i="22"/>
  <c r="B49" i="22" s="1"/>
  <c r="B18" i="23" s="1"/>
  <c r="O22" i="22"/>
  <c r="C50" i="22" s="1"/>
  <c r="C19" i="23" s="1"/>
  <c r="O51" i="22"/>
  <c r="C51" i="22" s="1"/>
  <c r="C20" i="23" s="1"/>
  <c r="G44" i="20"/>
  <c r="H28" i="20"/>
  <c r="H36" i="20"/>
  <c r="H32" i="20"/>
  <c r="H40" i="20"/>
  <c r="H13" i="20"/>
  <c r="H17" i="20"/>
  <c r="H21" i="20"/>
  <c r="H15" i="20"/>
  <c r="H19" i="20"/>
  <c r="H26" i="20"/>
  <c r="H30" i="20"/>
  <c r="H34" i="20"/>
  <c r="H38" i="20"/>
  <c r="H42" i="20"/>
  <c r="H9" i="20"/>
  <c r="H11" i="20"/>
  <c r="O22" i="20"/>
  <c r="C50" i="20" s="1"/>
  <c r="C13" i="23" s="1"/>
  <c r="O51" i="20"/>
  <c r="C51" i="20" s="1"/>
  <c r="C14" i="23" s="1"/>
  <c r="I8" i="20"/>
  <c r="I10" i="20"/>
  <c r="I12" i="20"/>
  <c r="I14" i="20"/>
  <c r="I16" i="20"/>
  <c r="I18" i="20"/>
  <c r="I20" i="20"/>
  <c r="I27" i="20"/>
  <c r="I29" i="20"/>
  <c r="I31" i="20"/>
  <c r="I33" i="20"/>
  <c r="I35" i="20"/>
  <c r="I37" i="20"/>
  <c r="I39" i="20"/>
  <c r="I41" i="20"/>
  <c r="I43" i="20"/>
  <c r="O22" i="1"/>
  <c r="C57" i="1" s="1"/>
  <c r="C7" i="23" s="1"/>
  <c r="G51" i="1"/>
  <c r="I26" i="1"/>
  <c r="I51" i="1" s="1"/>
  <c r="C56" i="1" s="1"/>
  <c r="C6" i="23" s="1"/>
  <c r="H49" i="1"/>
  <c r="H47" i="1"/>
  <c r="H45" i="1"/>
  <c r="H43" i="1"/>
  <c r="H41" i="1"/>
  <c r="H39" i="1"/>
  <c r="H37" i="1"/>
  <c r="H35" i="1"/>
  <c r="H33" i="1"/>
  <c r="H31" i="1"/>
  <c r="H29" i="1"/>
  <c r="H27" i="1"/>
  <c r="H50" i="1"/>
  <c r="H48" i="1"/>
  <c r="H46" i="1"/>
  <c r="H44" i="1"/>
  <c r="H42" i="1"/>
  <c r="H40" i="1"/>
  <c r="H38" i="1"/>
  <c r="H36" i="1"/>
  <c r="H34" i="1"/>
  <c r="H32" i="1"/>
  <c r="H30" i="1"/>
  <c r="H28" i="1"/>
  <c r="H20" i="1"/>
  <c r="H18" i="1"/>
  <c r="H16" i="1"/>
  <c r="H14" i="1"/>
  <c r="H12" i="1"/>
  <c r="H21" i="1"/>
  <c r="H19" i="1"/>
  <c r="H17" i="1"/>
  <c r="H13" i="1"/>
  <c r="H11" i="1"/>
  <c r="I44" i="22" l="1"/>
  <c r="C49" i="22" s="1"/>
  <c r="C18" i="23" s="1"/>
  <c r="H44" i="20"/>
  <c r="B49" i="20" s="1"/>
  <c r="B12" i="23" s="1"/>
  <c r="I44" i="20"/>
  <c r="C49" i="20" s="1"/>
  <c r="H51" i="1"/>
  <c r="B56" i="1" s="1"/>
  <c r="B6" i="23" s="1"/>
  <c r="E33" i="2"/>
  <c r="C33" i="2"/>
  <c r="E32" i="2"/>
  <c r="C32" i="2"/>
  <c r="E31" i="2"/>
  <c r="C31" i="2"/>
  <c r="E30" i="2"/>
  <c r="C30" i="2"/>
  <c r="E29" i="2"/>
  <c r="C29" i="2"/>
  <c r="E28" i="2"/>
  <c r="G6" i="20" s="1"/>
  <c r="C28" i="2"/>
  <c r="E27" i="2"/>
  <c r="C27" i="2"/>
  <c r="E26" i="2"/>
  <c r="C26" i="2"/>
  <c r="E25" i="2"/>
  <c r="C25" i="2"/>
  <c r="E24" i="2"/>
  <c r="C24" i="2"/>
  <c r="E23" i="2"/>
  <c r="C23" i="2"/>
  <c r="D22" i="2"/>
  <c r="E22" i="2" s="1"/>
  <c r="B22" i="2"/>
  <c r="C22" i="2" s="1"/>
  <c r="E21" i="2"/>
  <c r="D21" i="2"/>
  <c r="B21" i="2"/>
  <c r="C21" i="2" s="1"/>
  <c r="D20" i="2"/>
  <c r="E20" i="2" s="1"/>
  <c r="B20" i="2"/>
  <c r="C20" i="2" s="1"/>
  <c r="E19" i="2"/>
  <c r="G10" i="1" s="1"/>
  <c r="I10" i="1" s="1"/>
  <c r="D19" i="2"/>
  <c r="B19" i="2"/>
  <c r="C19" i="2" s="1"/>
  <c r="D18" i="2"/>
  <c r="E18" i="2" s="1"/>
  <c r="B18" i="2"/>
  <c r="C18" i="2" s="1"/>
  <c r="E17" i="2"/>
  <c r="D17" i="2"/>
  <c r="B17" i="2"/>
  <c r="C17" i="2" s="1"/>
  <c r="D16" i="2"/>
  <c r="E16" i="2" s="1"/>
  <c r="B16" i="2"/>
  <c r="C16" i="2" s="1"/>
  <c r="E15" i="2"/>
  <c r="D15" i="2"/>
  <c r="B15" i="2"/>
  <c r="C15" i="2" s="1"/>
  <c r="D14" i="2"/>
  <c r="E14" i="2" s="1"/>
  <c r="B14" i="2"/>
  <c r="C14" i="2" s="1"/>
  <c r="E13" i="2"/>
  <c r="B13" i="2"/>
  <c r="C13" i="2" s="1"/>
  <c r="D12" i="2"/>
  <c r="E12" i="2" s="1"/>
  <c r="B12" i="2"/>
  <c r="C12" i="2" s="1"/>
  <c r="E11" i="2"/>
  <c r="C11" i="2"/>
  <c r="E10" i="2"/>
  <c r="G6" i="1" s="1"/>
  <c r="I6" i="1" s="1"/>
  <c r="C10" i="2"/>
  <c r="E9" i="2"/>
  <c r="C9" i="2"/>
  <c r="E8" i="2"/>
  <c r="C8" i="2"/>
  <c r="E7" i="2"/>
  <c r="C7" i="2"/>
  <c r="E6" i="2"/>
  <c r="C6" i="2"/>
  <c r="I6" i="20" l="1"/>
  <c r="H6" i="20"/>
  <c r="G5" i="1"/>
  <c r="I5" i="1" s="1"/>
  <c r="G5" i="22"/>
  <c r="G5" i="20"/>
  <c r="G6" i="22"/>
  <c r="G7" i="20"/>
  <c r="C12" i="23"/>
  <c r="H10" i="1"/>
  <c r="H6" i="1"/>
  <c r="H5" i="1"/>
  <c r="G8" i="1"/>
  <c r="I8" i="1" s="1"/>
  <c r="H5" i="22" l="1"/>
  <c r="G22" i="22"/>
  <c r="I5" i="22"/>
  <c r="I22" i="22" s="1"/>
  <c r="C48" i="22" s="1"/>
  <c r="H6" i="22"/>
  <c r="I6" i="22"/>
  <c r="I7" i="20"/>
  <c r="H7" i="20"/>
  <c r="I5" i="20"/>
  <c r="I22" i="20" s="1"/>
  <c r="C48" i="20" s="1"/>
  <c r="H5" i="20"/>
  <c r="G22" i="20"/>
  <c r="H8" i="1"/>
  <c r="G9" i="1"/>
  <c r="I9" i="1" s="1"/>
  <c r="G7" i="1"/>
  <c r="I7" i="1" s="1"/>
  <c r="C11" i="23" l="1"/>
  <c r="C52" i="20"/>
  <c r="C15" i="23" s="1"/>
  <c r="C17" i="23"/>
  <c r="C52" i="22"/>
  <c r="C21" i="23" s="1"/>
  <c r="H22" i="20"/>
  <c r="B48" i="20" s="1"/>
  <c r="H22" i="22"/>
  <c r="B48" i="22" s="1"/>
  <c r="H9" i="1"/>
  <c r="I22" i="1"/>
  <c r="C55" i="1" s="1"/>
  <c r="H7" i="1"/>
  <c r="G22" i="1"/>
  <c r="B17" i="23" l="1"/>
  <c r="B52" i="22"/>
  <c r="B21" i="23" s="1"/>
  <c r="H22" i="1"/>
  <c r="B55" i="1" s="1"/>
  <c r="B5" i="23" s="1"/>
  <c r="B11" i="23"/>
  <c r="B52" i="20"/>
  <c r="B15" i="23" s="1"/>
  <c r="C59" i="1"/>
  <c r="C9" i="23" s="1"/>
  <c r="C5" i="23"/>
  <c r="B59" i="1"/>
  <c r="B9" i="23" s="1"/>
  <c r="B22" i="23" l="1"/>
  <c r="B23" i="23"/>
  <c r="C22" i="23"/>
  <c r="C23" i="23"/>
</calcChain>
</file>

<file path=xl/connections.xml><?xml version="1.0" encoding="utf-8"?>
<connections xmlns="http://schemas.openxmlformats.org/spreadsheetml/2006/main">
  <connection id="1" name="Connection" type="4" refreshedVersion="3" background="1" saveData="1">
    <webPr sourceData="1" parsePre="1" consecutive="1" xl2000="1" url="http://atlas-snapshot.undp.org/index.cfm?report=expenditure_by_account&amp;unit=UZB" htmlTables="1">
      <tables count="2">
        <s v="table_modality1_DEV"/>
        <s v="table_modality1_MGMT"/>
      </tables>
    </webPr>
  </connection>
</connections>
</file>

<file path=xl/sharedStrings.xml><?xml version="1.0" encoding="utf-8"?>
<sst xmlns="http://schemas.openxmlformats.org/spreadsheetml/2006/main" count="554" uniqueCount="153">
  <si>
    <t>Title</t>
  </si>
  <si>
    <t>Level</t>
  </si>
  <si>
    <t>Fund</t>
  </si>
  <si>
    <t>Project</t>
  </si>
  <si>
    <t>Months</t>
  </si>
  <si>
    <t>Operations</t>
  </si>
  <si>
    <t>SC1</t>
  </si>
  <si>
    <t>11300</t>
  </si>
  <si>
    <t>SC2</t>
  </si>
  <si>
    <t>SC5</t>
  </si>
  <si>
    <t>SC6</t>
  </si>
  <si>
    <t>SC3</t>
  </si>
  <si>
    <t>SC7</t>
  </si>
  <si>
    <t>SC8</t>
  </si>
  <si>
    <t>Programme</t>
  </si>
  <si>
    <t>SC4</t>
  </si>
  <si>
    <t>NOC</t>
  </si>
  <si>
    <t>GS5</t>
  </si>
  <si>
    <t>GS6</t>
  </si>
  <si>
    <t>NOB</t>
  </si>
  <si>
    <t>GS7</t>
  </si>
  <si>
    <t>NOA</t>
  </si>
  <si>
    <t>Security</t>
  </si>
  <si>
    <t>GS2</t>
  </si>
  <si>
    <t>GS4</t>
  </si>
  <si>
    <t>NOD</t>
  </si>
  <si>
    <t>GS3</t>
  </si>
  <si>
    <t>D2</t>
  </si>
  <si>
    <t>D1</t>
  </si>
  <si>
    <t>SC9</t>
  </si>
  <si>
    <t>Total Cost (in USD)</t>
  </si>
  <si>
    <t xml:space="preserve">Annual </t>
  </si>
  <si>
    <t>Monthly</t>
  </si>
  <si>
    <t>P5</t>
  </si>
  <si>
    <t>P4</t>
  </si>
  <si>
    <t>P3</t>
  </si>
  <si>
    <t>SC10</t>
  </si>
  <si>
    <t>SC11</t>
  </si>
  <si>
    <t>TOTAL</t>
  </si>
  <si>
    <t xml:space="preserve">Section </t>
  </si>
  <si>
    <t>GS1</t>
  </si>
  <si>
    <t>Monthly Cost</t>
  </si>
  <si>
    <t>Regular Resources</t>
  </si>
  <si>
    <t>XB</t>
  </si>
  <si>
    <t>Please fill the sheet as follows:</t>
  </si>
  <si>
    <t>P2</t>
  </si>
  <si>
    <t>Procurement Assistant</t>
  </si>
  <si>
    <t>Management</t>
  </si>
  <si>
    <t>GS &amp; NO costs: Pro-forma costs from Atlas - step 6 (taken as an average)</t>
  </si>
  <si>
    <t>Programme Assistant</t>
  </si>
  <si>
    <t>Staffing costs</t>
  </si>
  <si>
    <t>total cost</t>
  </si>
  <si>
    <t>Operations manager</t>
  </si>
  <si>
    <t>Programme Specialist / Natural resoucres</t>
  </si>
  <si>
    <t>Admin &amp; Finance Associate</t>
  </si>
  <si>
    <t>etc.</t>
  </si>
  <si>
    <t>Item description</t>
  </si>
  <si>
    <t>Number</t>
  </si>
  <si>
    <t>Recurrent costs</t>
  </si>
  <si>
    <t>General operating expenditures</t>
  </si>
  <si>
    <t>Security guards</t>
  </si>
  <si>
    <t>Cleaners</t>
  </si>
  <si>
    <t>Heating</t>
  </si>
  <si>
    <t>Electricity</t>
  </si>
  <si>
    <t>Petrol</t>
  </si>
  <si>
    <t>Communication (v-sat)</t>
  </si>
  <si>
    <t>Communication (internet provider)</t>
  </si>
  <si>
    <t>Cost item</t>
  </si>
  <si>
    <t>monthly</t>
  </si>
  <si>
    <t>annually</t>
  </si>
  <si>
    <t>Maintenance of premises</t>
  </si>
  <si>
    <t>Maintenance of equipment</t>
  </si>
  <si>
    <t>Maintenance of vehicles</t>
  </si>
  <si>
    <t>Communication (telephone)</t>
  </si>
  <si>
    <t>Rent Office premises</t>
  </si>
  <si>
    <t>Stationery</t>
  </si>
  <si>
    <t>Water</t>
  </si>
  <si>
    <t>Rent of Vehicle</t>
  </si>
  <si>
    <t>Sub Total</t>
  </si>
  <si>
    <t>Annual costs</t>
  </si>
  <si>
    <t>Total cost</t>
  </si>
  <si>
    <t>General</t>
  </si>
  <si>
    <t>other [specify]</t>
  </si>
  <si>
    <t>n.a</t>
  </si>
  <si>
    <t>Setup costs</t>
  </si>
  <si>
    <t>Total costs</t>
  </si>
  <si>
    <t>cost per item</t>
  </si>
  <si>
    <t>Vehicle (4x4)</t>
  </si>
  <si>
    <t>Vehicle (compact)</t>
  </si>
  <si>
    <t>office table</t>
  </si>
  <si>
    <t>office chair</t>
  </si>
  <si>
    <t>office shelf</t>
  </si>
  <si>
    <t>office closet</t>
  </si>
  <si>
    <t>safe for cash</t>
  </si>
  <si>
    <t>printer (b/w)</t>
  </si>
  <si>
    <t>printer (color)</t>
  </si>
  <si>
    <t>Computer (incl. screen)</t>
  </si>
  <si>
    <t>labtop</t>
  </si>
  <si>
    <t>lumpsum</t>
  </si>
  <si>
    <t>Security equipment costs [MOSS compliance]</t>
  </si>
  <si>
    <t>Management consultant</t>
  </si>
  <si>
    <t>equipment / service item</t>
  </si>
  <si>
    <t>office rehabilitation</t>
  </si>
  <si>
    <t>installation of communication equipment</t>
  </si>
  <si>
    <t>Equipment &amp; service costs</t>
  </si>
  <si>
    <t>PPE</t>
  </si>
  <si>
    <t>Uniforms / Equipment UNDP Guards</t>
  </si>
  <si>
    <t>Fire extinguishers</t>
  </si>
  <si>
    <t>Smoke detectors</t>
  </si>
  <si>
    <t>Walk through metal detectors</t>
  </si>
  <si>
    <t>Car mirrors</t>
  </si>
  <si>
    <t>Visitor badges</t>
  </si>
  <si>
    <t>Trauma Kit</t>
  </si>
  <si>
    <t>Medical Kit</t>
  </si>
  <si>
    <t>Generator</t>
  </si>
  <si>
    <t>Halogen lamps</t>
  </si>
  <si>
    <t>VHF Handheld radio</t>
  </si>
  <si>
    <t>Thuraya Satelite Phone</t>
  </si>
  <si>
    <t>UN Flags</t>
  </si>
  <si>
    <t>MRI</t>
  </si>
  <si>
    <t>Blast Resistant Film</t>
  </si>
  <si>
    <t>Field Vehicle 4x4 MOSS</t>
  </si>
  <si>
    <t>Field Vehicle FSA</t>
  </si>
  <si>
    <t>Costs</t>
  </si>
  <si>
    <t>Staffing</t>
  </si>
  <si>
    <t>GOE</t>
  </si>
  <si>
    <t>Equipment &amp; services</t>
  </si>
  <si>
    <t>Annually / recurrent</t>
  </si>
  <si>
    <t>Total (incl. setup)</t>
  </si>
  <si>
    <t>Project manager</t>
  </si>
  <si>
    <t>Project assistant</t>
  </si>
  <si>
    <t>Coordination and Management</t>
  </si>
  <si>
    <t>Project implementation</t>
  </si>
  <si>
    <t>UN Coordination</t>
  </si>
  <si>
    <t>PROJECT EXECUITION (costs to be funded through project budgets)</t>
  </si>
  <si>
    <t>COORDINATION AND MANAGEMENT (costs to be funded through Country Office and HQ resources)</t>
  </si>
  <si>
    <t>UN COORDINATION (costs to be cost-shared by agencies)</t>
  </si>
  <si>
    <t>Head of Office (50% cost-shared by agencies = 12 months)</t>
  </si>
  <si>
    <t>Admin &amp; Finanace Assistant  UN Coordination (fully funded)</t>
  </si>
  <si>
    <t>Head of Office (50% by UNDP = 12 months)</t>
  </si>
  <si>
    <t>Sub total</t>
  </si>
  <si>
    <t>GRAND TOTAL</t>
  </si>
  <si>
    <t>Equipment and services proforma costs</t>
  </si>
  <si>
    <t>HR Scales</t>
  </si>
  <si>
    <t>GOE proforma costs</t>
  </si>
  <si>
    <r>
      <t xml:space="preserve">Review / change only the fields marked with </t>
    </r>
    <r>
      <rPr>
        <b/>
        <sz val="11"/>
        <rFont val="Myriad Pro"/>
        <family val="2"/>
      </rPr>
      <t>blue</t>
    </r>
    <r>
      <rPr>
        <sz val="11"/>
        <rFont val="Myriad Pro"/>
        <family val="2"/>
      </rPr>
      <t xml:space="preserve"> </t>
    </r>
  </si>
  <si>
    <r>
      <t xml:space="preserve">Review only the fields marked with </t>
    </r>
    <r>
      <rPr>
        <b/>
        <sz val="11"/>
        <rFont val="Myriad Pro"/>
        <family val="2"/>
      </rPr>
      <t>blue</t>
    </r>
    <r>
      <rPr>
        <sz val="11"/>
        <rFont val="Myriad Pro"/>
        <family val="2"/>
      </rPr>
      <t xml:space="preserve"> </t>
    </r>
  </si>
  <si>
    <r>
      <t xml:space="preserve">Review / fill only the fields marked with </t>
    </r>
    <r>
      <rPr>
        <b/>
        <sz val="11"/>
        <rFont val="Myriad Pro"/>
        <family val="2"/>
      </rPr>
      <t>blue</t>
    </r>
    <r>
      <rPr>
        <sz val="11"/>
        <rFont val="Myriad Pro"/>
        <family val="2"/>
      </rPr>
      <t xml:space="preserve"> with the appropriate pro-forma costs using step 6 as the average</t>
    </r>
  </si>
  <si>
    <t>One time costs</t>
  </si>
  <si>
    <t>one time costs</t>
  </si>
  <si>
    <t>GRAND TOTAL w/o project implementation</t>
  </si>
  <si>
    <t xml:space="preserve">Budget for </t>
  </si>
  <si>
    <t>[Name of Presence]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</si>
</sst>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_(* #,##0_);_(* \(#,##0\);_(* &quot;-&quot;??_);_(@_)"/>
    <numFmt numFmtId="167" formatCode="_([$$-409]* #,##0_);_([$$-409]* \(#,##0\);_([$$-409]* &quot;-&quot;??_);_(@_)"/>
  </numFmts>
  <fonts count="27">
    <font>
      <sz val="11"/>
      <color theme="1"/>
      <name val="Calibri"/>
      <family val="2"/>
      <scheme val="minor"/>
    </font>
    <font>
      <sz val="11"/>
      <color indexed="8"/>
      <name val="Calibri"/>
      <family val="2"/>
    </font>
    <font>
      <sz val="10"/>
      <name val="Arial"/>
      <family val="2"/>
    </font>
    <font>
      <sz val="11"/>
      <color indexed="8"/>
      <name val="Calibri"/>
      <family val="2"/>
    </font>
    <font>
      <sz val="11"/>
      <name val="Myriad Pro"/>
      <family val="2"/>
    </font>
    <font>
      <sz val="10"/>
      <name val="Arial"/>
      <family val="2"/>
    </font>
    <font>
      <b/>
      <sz val="11"/>
      <name val="Myriad Pro"/>
      <family val="2"/>
    </font>
    <font>
      <sz val="11"/>
      <color theme="1"/>
      <name val="Calibri"/>
      <family val="2"/>
      <scheme val="minor"/>
    </font>
    <font>
      <sz val="11"/>
      <color theme="0"/>
      <name val="Calibri"/>
      <family val="2"/>
      <scheme val="minor"/>
    </font>
    <font>
      <b/>
      <sz val="11"/>
      <color theme="0"/>
      <name val="Calibri"/>
      <family val="2"/>
      <scheme val="minor"/>
    </font>
    <font>
      <sz val="11"/>
      <name val="Calibri"/>
      <family val="2"/>
      <scheme val="minor"/>
    </font>
    <font>
      <b/>
      <sz val="11"/>
      <name val="Calibri"/>
      <family val="2"/>
      <scheme val="minor"/>
    </font>
    <font>
      <sz val="10"/>
      <color rgb="FF0000FF"/>
      <name val="Arial"/>
      <family val="2"/>
    </font>
    <font>
      <b/>
      <sz val="12"/>
      <color rgb="FFFF0000"/>
      <name val="Myriad Pro"/>
      <family val="2"/>
    </font>
    <font>
      <b/>
      <i/>
      <sz val="11"/>
      <color theme="1"/>
      <name val="Calibri"/>
      <family val="2"/>
      <scheme val="minor"/>
    </font>
    <font>
      <b/>
      <sz val="16"/>
      <color theme="6" tint="-0.499984740745262"/>
      <name val="Calibri"/>
      <family val="2"/>
      <scheme val="minor"/>
    </font>
    <font>
      <b/>
      <i/>
      <sz val="11"/>
      <name val="Calibri"/>
      <family val="2"/>
      <scheme val="minor"/>
    </font>
    <font>
      <b/>
      <i/>
      <sz val="11"/>
      <color theme="0"/>
      <name val="Calibri"/>
      <family val="2"/>
      <scheme val="minor"/>
    </font>
    <font>
      <sz val="10"/>
      <name val="Calibri"/>
      <family val="2"/>
      <scheme val="minor"/>
    </font>
    <font>
      <b/>
      <sz val="10"/>
      <color theme="0"/>
      <name val="Calibri"/>
      <family val="2"/>
      <scheme val="minor"/>
    </font>
    <font>
      <b/>
      <sz val="10"/>
      <name val="Calibri"/>
      <family val="2"/>
      <scheme val="minor"/>
    </font>
    <font>
      <sz val="10"/>
      <color theme="0"/>
      <name val="Calibri"/>
      <family val="2"/>
      <scheme val="minor"/>
    </font>
    <font>
      <b/>
      <i/>
      <sz val="10"/>
      <name val="Calibri"/>
      <family val="2"/>
      <scheme val="minor"/>
    </font>
    <font>
      <b/>
      <sz val="16"/>
      <color theme="0"/>
      <name val="Calibri"/>
      <family val="2"/>
      <scheme val="minor"/>
    </font>
    <font>
      <b/>
      <sz val="14"/>
      <color theme="0"/>
      <name val="Calibri"/>
      <family val="2"/>
      <scheme val="minor"/>
    </font>
    <font>
      <i/>
      <sz val="10"/>
      <color theme="0"/>
      <name val="Calibri"/>
      <family val="2"/>
      <scheme val="minor"/>
    </font>
    <font>
      <i/>
      <sz val="11"/>
      <color theme="0"/>
      <name val="Calibri"/>
      <family val="2"/>
      <scheme val="minor"/>
    </font>
  </fonts>
  <fills count="19">
    <fill>
      <patternFill patternType="none"/>
    </fill>
    <fill>
      <patternFill patternType="gray125"/>
    </fill>
    <fill>
      <patternFill patternType="solid">
        <fgColor theme="4" tint="-0.249977111117893"/>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theme="6" tint="0.59996337778862885"/>
        <bgColor theme="9" tint="0.79998168889431442"/>
      </patternFill>
    </fill>
    <fill>
      <patternFill patternType="solid">
        <fgColor theme="0"/>
        <bgColor indexed="64"/>
      </patternFill>
    </fill>
    <fill>
      <patternFill patternType="solid">
        <fgColor theme="6" tint="-0.499984740745262"/>
        <bgColor indexed="64"/>
      </patternFill>
    </fill>
    <fill>
      <patternFill patternType="solid">
        <fgColor theme="0"/>
        <bgColor theme="9"/>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theme="9"/>
      </patternFill>
    </fill>
    <fill>
      <patternFill patternType="solid">
        <fgColor theme="4" tint="0.39997558519241921"/>
        <bgColor indexed="64"/>
      </patternFill>
    </fill>
    <fill>
      <patternFill patternType="solid">
        <fgColor theme="0" tint="-0.249977111117893"/>
        <bgColor theme="9"/>
      </patternFill>
    </fill>
    <fill>
      <patternFill patternType="solid">
        <fgColor theme="6" tint="0.79998168889431442"/>
        <bgColor indexed="64"/>
      </patternFill>
    </fill>
    <fill>
      <patternFill patternType="solid">
        <fgColor theme="6" tint="0.79998168889431442"/>
        <bgColor theme="9" tint="0.79998168889431442"/>
      </patternFill>
    </fill>
    <fill>
      <patternFill patternType="solid">
        <fgColor theme="6" tint="0.59999389629810485"/>
        <bgColor theme="9" tint="0.79998168889431442"/>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1">
    <xf numFmtId="167" fontId="0" fillId="0" borderId="0"/>
    <xf numFmtId="167" fontId="2" fillId="0" borderId="0"/>
    <xf numFmtId="165" fontId="7"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7" fontId="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9" fontId="5" fillId="0" borderId="0" applyFont="0" applyFill="0" applyBorder="0" applyAlignment="0" applyProtection="0"/>
  </cellStyleXfs>
  <cellXfs count="82">
    <xf numFmtId="167" fontId="0" fillId="0" borderId="0" xfId="0"/>
    <xf numFmtId="167" fontId="10" fillId="0" borderId="0" xfId="0" applyFont="1" applyFill="1" applyBorder="1"/>
    <xf numFmtId="167" fontId="4" fillId="0" borderId="0" xfId="11" applyFont="1"/>
    <xf numFmtId="167" fontId="4" fillId="0" borderId="0" xfId="11" applyFont="1" applyFill="1" applyBorder="1"/>
    <xf numFmtId="167" fontId="12" fillId="0" borderId="0" xfId="0" applyFont="1"/>
    <xf numFmtId="167" fontId="4" fillId="0" borderId="0" xfId="11" applyFont="1" applyBorder="1"/>
    <xf numFmtId="3" fontId="10" fillId="5" borderId="4" xfId="2" applyNumberFormat="1" applyFont="1" applyFill="1" applyBorder="1" applyAlignment="1"/>
    <xf numFmtId="167" fontId="10" fillId="0" borderId="0" xfId="0" applyFont="1" applyFill="1" applyBorder="1" applyAlignment="1">
      <alignment horizontal="center" vertical="center"/>
    </xf>
    <xf numFmtId="3" fontId="13" fillId="0" borderId="0" xfId="11" applyNumberFormat="1" applyFont="1"/>
    <xf numFmtId="3" fontId="4" fillId="0" borderId="0" xfId="11" applyNumberFormat="1" applyFont="1"/>
    <xf numFmtId="3" fontId="4" fillId="0" borderId="0" xfId="11" applyNumberFormat="1" applyFont="1" applyBorder="1"/>
    <xf numFmtId="167" fontId="14" fillId="0" borderId="1" xfId="0" applyFont="1" applyBorder="1"/>
    <xf numFmtId="167" fontId="0" fillId="0" borderId="1" xfId="0" applyBorder="1"/>
    <xf numFmtId="167" fontId="9" fillId="7" borderId="0" xfId="0" applyFont="1" applyFill="1" applyBorder="1" applyAlignment="1">
      <alignment horizontal="left" vertical="center"/>
    </xf>
    <xf numFmtId="167" fontId="15" fillId="0" borderId="0" xfId="0" applyFont="1" applyFill="1" applyBorder="1"/>
    <xf numFmtId="167" fontId="10" fillId="10" borderId="4" xfId="1" applyFont="1" applyFill="1" applyBorder="1" applyAlignment="1"/>
    <xf numFmtId="167" fontId="10" fillId="5" borderId="4" xfId="2" applyNumberFormat="1" applyFont="1" applyFill="1" applyBorder="1" applyAlignment="1"/>
    <xf numFmtId="167" fontId="11" fillId="12" borderId="3" xfId="0" applyFont="1" applyFill="1" applyBorder="1"/>
    <xf numFmtId="167" fontId="11" fillId="12" borderId="3" xfId="0" applyFont="1" applyFill="1" applyBorder="1" applyAlignment="1">
      <alignment horizontal="center" vertical="center"/>
    </xf>
    <xf numFmtId="3" fontId="11" fillId="12" borderId="3" xfId="0" applyNumberFormat="1" applyFont="1" applyFill="1" applyBorder="1"/>
    <xf numFmtId="166" fontId="11" fillId="14" borderId="2" xfId="2" applyNumberFormat="1" applyFont="1" applyFill="1" applyBorder="1" applyAlignment="1">
      <alignment horizontal="center" vertical="center"/>
    </xf>
    <xf numFmtId="165" fontId="11" fillId="14" borderId="3" xfId="0" applyNumberFormat="1" applyFont="1" applyFill="1" applyBorder="1" applyAlignment="1">
      <alignment horizontal="center" vertical="center"/>
    </xf>
    <xf numFmtId="166" fontId="11" fillId="14" borderId="3" xfId="0" applyNumberFormat="1" applyFont="1" applyFill="1" applyBorder="1" applyAlignment="1">
      <alignment horizontal="center" vertical="center"/>
    </xf>
    <xf numFmtId="167" fontId="11" fillId="8" borderId="0" xfId="0" applyFont="1" applyFill="1" applyBorder="1"/>
    <xf numFmtId="167" fontId="11" fillId="8" borderId="0" xfId="0" applyFont="1" applyFill="1" applyBorder="1" applyAlignment="1">
      <alignment horizontal="center" vertical="center"/>
    </xf>
    <xf numFmtId="3" fontId="11" fillId="8" borderId="0" xfId="0" applyNumberFormat="1" applyFont="1" applyFill="1" applyBorder="1"/>
    <xf numFmtId="167" fontId="10" fillId="6" borderId="0" xfId="0" applyFont="1" applyFill="1" applyBorder="1"/>
    <xf numFmtId="167" fontId="11" fillId="9" borderId="4" xfId="1" applyFont="1" applyFill="1" applyBorder="1" applyAlignment="1"/>
    <xf numFmtId="167" fontId="11" fillId="9" borderId="5" xfId="1" applyFont="1" applyFill="1" applyBorder="1" applyAlignment="1"/>
    <xf numFmtId="166" fontId="11" fillId="14" borderId="3" xfId="2" applyNumberFormat="1" applyFont="1" applyFill="1" applyBorder="1" applyAlignment="1">
      <alignment horizontal="center" vertical="center"/>
    </xf>
    <xf numFmtId="167" fontId="16" fillId="0" borderId="0" xfId="0" applyFont="1" applyFill="1" applyBorder="1"/>
    <xf numFmtId="167" fontId="17" fillId="7" borderId="0" xfId="0" applyFont="1" applyFill="1" applyBorder="1" applyAlignment="1">
      <alignment horizontal="left" vertical="center"/>
    </xf>
    <xf numFmtId="166" fontId="16" fillId="14" borderId="3" xfId="0" applyNumberFormat="1" applyFont="1" applyFill="1" applyBorder="1" applyAlignment="1">
      <alignment horizontal="center" vertical="center"/>
    </xf>
    <xf numFmtId="3" fontId="16" fillId="5" borderId="4" xfId="2" applyNumberFormat="1" applyFont="1" applyFill="1" applyBorder="1" applyAlignment="1"/>
    <xf numFmtId="3" fontId="16" fillId="12" borderId="3" xfId="0" applyNumberFormat="1" applyFont="1" applyFill="1" applyBorder="1"/>
    <xf numFmtId="3" fontId="16" fillId="8" borderId="0" xfId="0" applyNumberFormat="1" applyFont="1" applyFill="1" applyBorder="1"/>
    <xf numFmtId="167" fontId="18" fillId="0" borderId="0" xfId="0" applyFont="1" applyFill="1" applyBorder="1"/>
    <xf numFmtId="167" fontId="19" fillId="7" borderId="0" xfId="0" applyFont="1" applyFill="1" applyBorder="1" applyAlignment="1">
      <alignment horizontal="left" vertical="center"/>
    </xf>
    <xf numFmtId="166" fontId="20" fillId="14" borderId="2" xfId="2" applyNumberFormat="1" applyFont="1" applyFill="1" applyBorder="1" applyAlignment="1">
      <alignment horizontal="center" vertical="center"/>
    </xf>
    <xf numFmtId="167" fontId="20" fillId="12" borderId="3" xfId="0" applyFont="1" applyFill="1" applyBorder="1"/>
    <xf numFmtId="167" fontId="20" fillId="8" borderId="0" xfId="0" applyFont="1" applyFill="1" applyBorder="1"/>
    <xf numFmtId="167" fontId="23" fillId="3" borderId="0" xfId="0" applyFont="1" applyFill="1" applyBorder="1" applyAlignment="1">
      <alignment vertical="center"/>
    </xf>
    <xf numFmtId="167" fontId="21" fillId="3" borderId="0" xfId="0" applyFont="1" applyFill="1" applyBorder="1"/>
    <xf numFmtId="167" fontId="8" fillId="3" borderId="0" xfId="0" applyFont="1" applyFill="1" applyBorder="1"/>
    <xf numFmtId="167" fontId="17" fillId="3" borderId="0" xfId="0" applyFont="1" applyFill="1" applyBorder="1"/>
    <xf numFmtId="167" fontId="0" fillId="11" borderId="1" xfId="0" applyFill="1" applyBorder="1"/>
    <xf numFmtId="167" fontId="8" fillId="2" borderId="1" xfId="0" applyFont="1" applyFill="1" applyBorder="1"/>
    <xf numFmtId="167" fontId="10" fillId="13" borderId="4" xfId="1" applyFont="1" applyFill="1" applyBorder="1" applyAlignment="1" applyProtection="1">
      <protection locked="0"/>
    </xf>
    <xf numFmtId="167" fontId="14" fillId="9" borderId="0" xfId="0" applyFont="1" applyFill="1"/>
    <xf numFmtId="167" fontId="16" fillId="9" borderId="0" xfId="0" applyFont="1" applyFill="1"/>
    <xf numFmtId="167" fontId="10" fillId="15" borderId="4" xfId="1" applyFont="1" applyFill="1" applyBorder="1" applyAlignment="1" applyProtection="1">
      <protection locked="0"/>
    </xf>
    <xf numFmtId="167" fontId="18" fillId="15" borderId="4" xfId="1" applyFont="1" applyFill="1" applyBorder="1" applyAlignment="1" applyProtection="1">
      <protection locked="0"/>
    </xf>
    <xf numFmtId="167" fontId="10" fillId="15" borderId="4" xfId="1" applyFont="1" applyFill="1" applyBorder="1" applyAlignment="1" applyProtection="1">
      <alignment horizontal="center" vertical="center"/>
      <protection locked="0"/>
    </xf>
    <xf numFmtId="0" fontId="10" fillId="15" borderId="4" xfId="1" applyNumberFormat="1" applyFont="1" applyFill="1" applyBorder="1" applyAlignment="1" applyProtection="1">
      <alignment horizontal="center" vertical="center"/>
      <protection locked="0"/>
    </xf>
    <xf numFmtId="3" fontId="10" fillId="16" borderId="4" xfId="2" applyNumberFormat="1" applyFont="1" applyFill="1" applyBorder="1" applyAlignment="1" applyProtection="1">
      <protection locked="0"/>
    </xf>
    <xf numFmtId="166" fontId="10" fillId="16" borderId="4" xfId="2" applyNumberFormat="1" applyFont="1" applyFill="1" applyBorder="1" applyAlignment="1" applyProtection="1">
      <alignment horizontal="center" vertical="center"/>
      <protection locked="0"/>
    </xf>
    <xf numFmtId="166" fontId="10" fillId="16" borderId="5" xfId="2" applyNumberFormat="1" applyFont="1" applyFill="1" applyBorder="1" applyAlignment="1" applyProtection="1">
      <alignment horizontal="center" vertical="center"/>
      <protection locked="0"/>
    </xf>
    <xf numFmtId="0" fontId="10" fillId="15" borderId="5" xfId="1" applyNumberFormat="1" applyFont="1" applyFill="1" applyBorder="1" applyAlignment="1" applyProtection="1">
      <alignment horizontal="center" vertical="center"/>
      <protection locked="0"/>
    </xf>
    <xf numFmtId="3" fontId="10" fillId="17" borderId="4" xfId="2" applyNumberFormat="1" applyFont="1" applyFill="1" applyBorder="1" applyAlignment="1"/>
    <xf numFmtId="3" fontId="16" fillId="17" borderId="4" xfId="2" applyNumberFormat="1" applyFont="1" applyFill="1" applyBorder="1" applyAlignment="1"/>
    <xf numFmtId="167" fontId="10" fillId="17" borderId="4" xfId="2" applyNumberFormat="1" applyFont="1" applyFill="1" applyBorder="1" applyAlignment="1"/>
    <xf numFmtId="167" fontId="9" fillId="7" borderId="0" xfId="0" applyFont="1" applyFill="1" applyBorder="1"/>
    <xf numFmtId="167" fontId="19" fillId="7" borderId="0" xfId="0" applyFont="1" applyFill="1" applyBorder="1"/>
    <xf numFmtId="167" fontId="10" fillId="18" borderId="1" xfId="0" applyFont="1" applyFill="1" applyBorder="1"/>
    <xf numFmtId="167" fontId="11" fillId="18" borderId="1" xfId="0" applyFont="1" applyFill="1" applyBorder="1"/>
    <xf numFmtId="167" fontId="10" fillId="15" borderId="5" xfId="1" applyFont="1" applyFill="1" applyBorder="1" applyAlignment="1" applyProtection="1">
      <alignment horizontal="center" vertical="center"/>
      <protection locked="0"/>
    </xf>
    <xf numFmtId="167" fontId="10" fillId="4" borderId="1" xfId="0" applyFont="1" applyFill="1" applyBorder="1"/>
    <xf numFmtId="167" fontId="18" fillId="4" borderId="1" xfId="0" applyFont="1" applyFill="1" applyBorder="1"/>
    <xf numFmtId="167" fontId="18" fillId="4" borderId="0" xfId="0" applyFont="1" applyFill="1" applyBorder="1"/>
    <xf numFmtId="167" fontId="16" fillId="4" borderId="1" xfId="0" applyFont="1" applyFill="1" applyBorder="1"/>
    <xf numFmtId="167" fontId="22" fillId="4" borderId="1" xfId="0" applyFont="1" applyFill="1" applyBorder="1"/>
    <xf numFmtId="167" fontId="17" fillId="2" borderId="6" xfId="0" applyFont="1" applyFill="1" applyBorder="1"/>
    <xf numFmtId="167" fontId="17" fillId="2" borderId="7" xfId="0" applyFont="1" applyFill="1" applyBorder="1"/>
    <xf numFmtId="167" fontId="17" fillId="2" borderId="8" xfId="0" applyFont="1" applyFill="1" applyBorder="1"/>
    <xf numFmtId="167" fontId="25" fillId="2" borderId="9" xfId="0" applyFont="1" applyFill="1" applyBorder="1"/>
    <xf numFmtId="167" fontId="26" fillId="2" borderId="10" xfId="0" applyFont="1" applyFill="1" applyBorder="1"/>
    <xf numFmtId="167" fontId="26" fillId="2" borderId="11" xfId="0" applyFont="1" applyFill="1" applyBorder="1"/>
    <xf numFmtId="167" fontId="21" fillId="3" borderId="0" xfId="0" applyFont="1" applyFill="1" applyBorder="1" applyAlignment="1">
      <alignment horizontal="left"/>
    </xf>
    <xf numFmtId="167" fontId="24" fillId="3" borderId="0" xfId="0" applyFont="1" applyFill="1" applyAlignment="1" applyProtection="1">
      <protection locked="0"/>
    </xf>
    <xf numFmtId="167" fontId="24" fillId="3" borderId="0" xfId="0" applyFont="1" applyFill="1" applyAlignment="1" applyProtection="1"/>
    <xf numFmtId="167" fontId="6" fillId="0" borderId="0" xfId="11" applyFont="1" applyBorder="1" applyAlignment="1">
      <alignment horizontal="center"/>
    </xf>
    <xf numFmtId="167" fontId="24" fillId="2" borderId="0" xfId="0" applyFont="1" applyFill="1" applyAlignment="1">
      <alignment horizontal="center" vertical="center"/>
    </xf>
  </cellXfs>
  <cellStyles count="21">
    <cellStyle name="0,0_x000d__x000a_NA_x000d__x000a_" xfId="1"/>
    <cellStyle name="Comma 2" xfId="3"/>
    <cellStyle name="Comma 3" xfId="4"/>
    <cellStyle name="Currency 2" xfId="5"/>
    <cellStyle name="Currency 3" xfId="6"/>
    <cellStyle name="Currency 4" xfId="7"/>
    <cellStyle name="Normal 10" xfId="8"/>
    <cellStyle name="Normal 11" xfId="9"/>
    <cellStyle name="Normal 12" xfId="10"/>
    <cellStyle name="Normal 2" xfId="11"/>
    <cellStyle name="Normal 2 2" xfId="12"/>
    <cellStyle name="Normal 3" xfId="13"/>
    <cellStyle name="Normal 4" xfId="14"/>
    <cellStyle name="Normal 5" xfId="15"/>
    <cellStyle name="Normal 6" xfId="16"/>
    <cellStyle name="Normal 7" xfId="17"/>
    <cellStyle name="Normal 8" xfId="18"/>
    <cellStyle name="Normal 9" xfId="19"/>
    <cellStyle name="Percent 2" xfId="20"/>
    <cellStyle name="Обычный" xfId="0" builtinId="0"/>
    <cellStyle name="Финансовый" xfId="2" builtinId="3"/>
  </cellStyles>
  <dxfs count="0"/>
  <tableStyles count="0" defaultTableStyle="TableStyleMedium9" defaultPivotStyle="PivotStyleLight16"/>
  <colors>
    <mruColors>
      <color rgb="FFBBBEFB"/>
      <color rgb="FFD8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'Cost overview'!$A$4</c:f>
              <c:strCache>
                <c:ptCount val="1"/>
                <c:pt idx="0">
                  <c:v> Coordination and Management </c:v>
                </c:pt>
              </c:strCache>
            </c:strRef>
          </c:tx>
          <c:invertIfNegative val="0"/>
          <c:dLbls>
            <c:delete val="1"/>
          </c:dLbls>
          <c:cat>
            <c:strRef>
              <c:f>'Cost overview'!$A$17:$A$20</c:f>
              <c:strCache>
                <c:ptCount val="4"/>
                <c:pt idx="0">
                  <c:v> Staffing </c:v>
                </c:pt>
                <c:pt idx="1">
                  <c:v> GOE </c:v>
                </c:pt>
                <c:pt idx="2">
                  <c:v> Equipment &amp; services </c:v>
                </c:pt>
                <c:pt idx="3">
                  <c:v> Security </c:v>
                </c:pt>
              </c:strCache>
            </c:strRef>
          </c:cat>
          <c:val>
            <c:numRef>
              <c:f>'Cost overview'!$C$5:$C$8</c:f>
              <c:numCache>
                <c:formatCode>_([$$-409]* #,##0_);_([$$-409]* \(#,##0\);_([$$-409]* "-"??_);_(@_)</c:formatCode>
                <c:ptCount val="4"/>
                <c:pt idx="0">
                  <c:v>657532.58333333337</c:v>
                </c:pt>
                <c:pt idx="1">
                  <c:v>307200</c:v>
                </c:pt>
                <c:pt idx="2">
                  <c:v>77320</c:v>
                </c:pt>
                <c:pt idx="3">
                  <c:v>48750</c:v>
                </c:pt>
              </c:numCache>
            </c:numRef>
          </c:val>
        </c:ser>
        <c:ser>
          <c:idx val="1"/>
          <c:order val="1"/>
          <c:tx>
            <c:strRef>
              <c:f>'Cost overview'!$A$10</c:f>
              <c:strCache>
                <c:ptCount val="1"/>
                <c:pt idx="0">
                  <c:v> Project implementation </c:v>
                </c:pt>
              </c:strCache>
            </c:strRef>
          </c:tx>
          <c:invertIfNegative val="0"/>
          <c:dLbls>
            <c:delete val="1"/>
          </c:dLbls>
          <c:cat>
            <c:strRef>
              <c:f>'Cost overview'!$A$17:$A$20</c:f>
              <c:strCache>
                <c:ptCount val="4"/>
                <c:pt idx="0">
                  <c:v> Staffing </c:v>
                </c:pt>
                <c:pt idx="1">
                  <c:v> GOE </c:v>
                </c:pt>
                <c:pt idx="2">
                  <c:v> Equipment &amp; services </c:v>
                </c:pt>
                <c:pt idx="3">
                  <c:v> Security </c:v>
                </c:pt>
              </c:strCache>
            </c:strRef>
          </c:cat>
          <c:val>
            <c:numRef>
              <c:f>'Cost overview'!$C$11:$C$14</c:f>
              <c:numCache>
                <c:formatCode>_([$$-409]* #,##0_);_([$$-409]* \(#,##0\);_([$$-409]* "-"??_);_(@_)</c:formatCode>
                <c:ptCount val="4"/>
                <c:pt idx="0">
                  <c:v>375259.98333333334</c:v>
                </c:pt>
                <c:pt idx="1">
                  <c:v>31440</c:v>
                </c:pt>
                <c:pt idx="2">
                  <c:v>32510</c:v>
                </c:pt>
                <c:pt idx="3">
                  <c:v>3930</c:v>
                </c:pt>
              </c:numCache>
            </c:numRef>
          </c:val>
        </c:ser>
        <c:ser>
          <c:idx val="2"/>
          <c:order val="2"/>
          <c:tx>
            <c:strRef>
              <c:f>'Cost overview'!$A$16</c:f>
              <c:strCache>
                <c:ptCount val="1"/>
                <c:pt idx="0">
                  <c:v> UN Coordination </c:v>
                </c:pt>
              </c:strCache>
            </c:strRef>
          </c:tx>
          <c:invertIfNegative val="0"/>
          <c:dLbls>
            <c:delete val="1"/>
          </c:dLbls>
          <c:cat>
            <c:strRef>
              <c:f>'Cost overview'!$A$17:$A$20</c:f>
              <c:strCache>
                <c:ptCount val="4"/>
                <c:pt idx="0">
                  <c:v> Staffing </c:v>
                </c:pt>
                <c:pt idx="1">
                  <c:v> GOE </c:v>
                </c:pt>
                <c:pt idx="2">
                  <c:v> Equipment &amp; services </c:v>
                </c:pt>
                <c:pt idx="3">
                  <c:v> Security </c:v>
                </c:pt>
              </c:strCache>
            </c:strRef>
          </c:cat>
          <c:val>
            <c:numRef>
              <c:f>'Cost overview'!$C$17:$C$20</c:f>
              <c:numCache>
                <c:formatCode>_([$$-409]* #,##0_);_([$$-409]* \(#,##0\);_([$$-409]* "-"??_);_(@_)</c:formatCode>
                <c:ptCount val="4"/>
                <c:pt idx="0">
                  <c:v>222483.34999999998</c:v>
                </c:pt>
                <c:pt idx="1">
                  <c:v>600</c:v>
                </c:pt>
                <c:pt idx="2">
                  <c:v>163480</c:v>
                </c:pt>
                <c:pt idx="3">
                  <c:v>2100</c:v>
                </c:pt>
              </c:numCache>
            </c:numRef>
          </c:val>
        </c:ser>
        <c:dLbls>
          <c:showLegendKey val="0"/>
          <c:showVal val="1"/>
          <c:showCatName val="0"/>
          <c:showSerName val="0"/>
          <c:showPercent val="0"/>
          <c:showBubbleSize val="0"/>
        </c:dLbls>
        <c:gapWidth val="95"/>
        <c:overlap val="100"/>
        <c:axId val="47357312"/>
        <c:axId val="42304640"/>
      </c:barChart>
      <c:catAx>
        <c:axId val="47357312"/>
        <c:scaling>
          <c:orientation val="minMax"/>
        </c:scaling>
        <c:delete val="0"/>
        <c:axPos val="l"/>
        <c:numFmt formatCode="General" sourceLinked="0"/>
        <c:majorTickMark val="none"/>
        <c:minorTickMark val="none"/>
        <c:tickLblPos val="nextTo"/>
        <c:crossAx val="42304640"/>
        <c:crosses val="autoZero"/>
        <c:auto val="1"/>
        <c:lblAlgn val="ctr"/>
        <c:lblOffset val="100"/>
        <c:noMultiLvlLbl val="0"/>
      </c:catAx>
      <c:valAx>
        <c:axId val="42304640"/>
        <c:scaling>
          <c:orientation val="minMax"/>
        </c:scaling>
        <c:delete val="1"/>
        <c:axPos val="b"/>
        <c:numFmt formatCode="_([$$-409]* #,##0_);_([$$-409]* \(#,##0\);_([$$-409]* &quot;-&quot;??_);_(@_)" sourceLinked="1"/>
        <c:majorTickMark val="out"/>
        <c:minorTickMark val="none"/>
        <c:tickLblPos val="nextTo"/>
        <c:crossAx val="47357312"/>
        <c:crosses val="autoZero"/>
        <c:crossBetween val="between"/>
      </c:valAx>
    </c:plotArea>
    <c:legend>
      <c:legendPos val="t"/>
      <c:layout/>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http://content.undp.org/go/prescriptive/Financial-Resources-Management---Prescriptive-Content/?bbp.11.pane=0&amp;bbp.70.row=1685282.f&amp;bbp.16.pane=0&amp;bbp.v=1685283.f+1&amp;bbp.e=cell&amp;bbp.s=70&amp;bbp.9.pane=0&amp;bbp.10.pane=0&amp;page_to_display=0&amp;bbp.12.pane=0&amp;bbp.151.ps=10&amp;"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114300</xdr:colOff>
      <xdr:row>2</xdr:row>
      <xdr:rowOff>19049</xdr:rowOff>
    </xdr:from>
    <xdr:to>
      <xdr:col>12</xdr:col>
      <xdr:colOff>200026</xdr:colOff>
      <xdr:row>23</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23</xdr:row>
      <xdr:rowOff>180976</xdr:rowOff>
    </xdr:from>
    <xdr:to>
      <xdr:col>12</xdr:col>
      <xdr:colOff>276225</xdr:colOff>
      <xdr:row>34</xdr:row>
      <xdr:rowOff>104775</xdr:rowOff>
    </xdr:to>
    <xdr:sp macro="" textlink="">
      <xdr:nvSpPr>
        <xdr:cNvPr id="3" name="TextBox 2">
          <a:hlinkClick xmlns:r="http://schemas.openxmlformats.org/officeDocument/2006/relationships" r:id="rId2"/>
        </xdr:cNvPr>
        <xdr:cNvSpPr txBox="1"/>
      </xdr:nvSpPr>
      <xdr:spPr>
        <a:xfrm>
          <a:off x="209550" y="4419601"/>
          <a:ext cx="11382375" cy="2019299"/>
        </a:xfrm>
        <a:prstGeom prst="rect">
          <a:avLst/>
        </a:prstGeom>
        <a:solidFill>
          <a:schemeClr val="accent2">
            <a:lumMod val="20000"/>
            <a:lumOff val="80000"/>
          </a:schemeClr>
        </a:solidFill>
        <a:ln w="9525"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b="1"/>
            <a:t>User instructions - </a:t>
          </a:r>
          <a:r>
            <a:rPr lang="en-US" sz="1000"/>
            <a:t>To</a:t>
          </a:r>
          <a:r>
            <a:rPr lang="en-US" sz="1000" baseline="0"/>
            <a:t> establish the budget of your local presence with help of this template, please follow the below steps:</a:t>
          </a:r>
        </a:p>
        <a:p>
          <a:endParaRPr lang="en-US" sz="1000" baseline="0"/>
        </a:p>
        <a:p>
          <a:r>
            <a:rPr lang="en-US" sz="1000" b="1" baseline="0"/>
            <a:t>1.  </a:t>
          </a:r>
          <a:r>
            <a:rPr lang="en-US" sz="1000" b="0" baseline="0"/>
            <a:t>Go to each of </a:t>
          </a:r>
          <a:r>
            <a:rPr lang="en-US" sz="1000" baseline="0"/>
            <a:t>the three red tabs ("HR scales", "GOE scales" and "Equipment &amp;services") and review the pro-forma costs for the items included in the table to reflect the appropriate price level in your country. Note that you can only enter / change data in cells highlighted in blue. Add additional items in the cells "</a:t>
          </a:r>
          <a:r>
            <a:rPr lang="en-US" sz="1000" b="1" i="1" baseline="0"/>
            <a:t>other [specify]</a:t>
          </a:r>
          <a:r>
            <a:rPr lang="en-US" sz="1000" baseline="0"/>
            <a:t>" as appropriate. You can add these also at a later stage.  For the </a:t>
          </a:r>
          <a:r>
            <a:rPr lang="en-US" sz="1000" b="1" i="1" baseline="0"/>
            <a:t>HR scale tab</a:t>
          </a:r>
          <a:r>
            <a:rPr lang="en-US" sz="1000" baseline="0"/>
            <a:t>, access updated </a:t>
          </a:r>
          <a:r>
            <a:rPr lang="en-US" sz="1000" u="sng">
              <a:solidFill>
                <a:schemeClr val="dk1"/>
              </a:solidFill>
              <a:latin typeface="+mn-lt"/>
              <a:ea typeface="+mn-ea"/>
              <a:cs typeface="+mn-cs"/>
              <a:hlinkClick xmlns:r="http://schemas.openxmlformats.org/officeDocument/2006/relationships" r:id=""/>
            </a:rPr>
            <a:t>ICSC scales by country </a:t>
          </a:r>
          <a:r>
            <a:rPr lang="en-US" sz="1000" u="none" baseline="0">
              <a:solidFill>
                <a:sysClr val="windowText" lastClr="000000"/>
              </a:solidFill>
            </a:rPr>
            <a:t>(click on hyperlink ) for international personel. </a:t>
          </a:r>
        </a:p>
        <a:p>
          <a:r>
            <a:rPr lang="en-US" sz="1000" b="1" u="none" baseline="0">
              <a:solidFill>
                <a:schemeClr val="dk1"/>
              </a:solidFill>
            </a:rPr>
            <a:t>2.  </a:t>
          </a:r>
          <a:r>
            <a:rPr lang="en-US" sz="1000" u="none" baseline="0">
              <a:solidFill>
                <a:schemeClr val="dk1"/>
              </a:solidFill>
            </a:rPr>
            <a:t>Starting with the "Coordination and Management" tab, fill in relevant budget items. Start with the setup costs (equipment &amp; service costs, as well as security (MOSS compliance) costs); then proceed with recurrent costs (Staffing costs and GOE costs). The tables will require you to select items from the drop-down menues, which retrieve data from the three red tabs. Add missing items in the red tabs under </a:t>
          </a:r>
          <a:r>
            <a:rPr lang="en-US" sz="1000" baseline="0">
              <a:solidFill>
                <a:schemeClr val="dk1"/>
              </a:solidFill>
              <a:latin typeface="+mn-lt"/>
              <a:ea typeface="+mn-ea"/>
              <a:cs typeface="+mn-cs"/>
            </a:rPr>
            <a:t>"</a:t>
          </a:r>
          <a:r>
            <a:rPr lang="en-US" sz="1000" b="1" i="1" baseline="0">
              <a:solidFill>
                <a:schemeClr val="dk1"/>
              </a:solidFill>
              <a:latin typeface="+mn-lt"/>
              <a:ea typeface="+mn-ea"/>
              <a:cs typeface="+mn-cs"/>
            </a:rPr>
            <a:t>other [specify]</a:t>
          </a:r>
          <a:r>
            <a:rPr lang="en-US" sz="1000" baseline="0">
              <a:solidFill>
                <a:schemeClr val="dk1"/>
              </a:solidFill>
              <a:latin typeface="+mn-lt"/>
              <a:ea typeface="+mn-ea"/>
              <a:cs typeface="+mn-cs"/>
            </a:rPr>
            <a:t>"  as required. </a:t>
          </a:r>
        </a:p>
        <a:p>
          <a:r>
            <a:rPr lang="en-US" sz="1000" b="1" u="none" baseline="0">
              <a:solidFill>
                <a:schemeClr val="dk1"/>
              </a:solidFill>
              <a:latin typeface="+mn-lt"/>
              <a:ea typeface="+mn-ea"/>
              <a:cs typeface="+mn-cs"/>
            </a:rPr>
            <a:t>3. </a:t>
          </a:r>
          <a:r>
            <a:rPr lang="en-US" sz="1000" u="none" baseline="0">
              <a:solidFill>
                <a:schemeClr val="dk1"/>
              </a:solidFill>
              <a:latin typeface="+mn-lt"/>
              <a:ea typeface="+mn-ea"/>
              <a:cs typeface="+mn-cs"/>
            </a:rPr>
            <a:t>Fill the "Project execution" and "UN coordination" tab, only including costs that can be directly charged on project budgets or cost-shared with agencies respectively.</a:t>
          </a:r>
        </a:p>
        <a:p>
          <a:r>
            <a:rPr lang="en-US" sz="1000" b="1" u="none" baseline="0">
              <a:solidFill>
                <a:schemeClr val="dk1"/>
              </a:solidFill>
              <a:latin typeface="+mn-lt"/>
              <a:ea typeface="+mn-ea"/>
              <a:cs typeface="+mn-cs"/>
            </a:rPr>
            <a:t>4. </a:t>
          </a:r>
          <a:r>
            <a:rPr lang="en-US" sz="1000" u="none" baseline="0">
              <a:solidFill>
                <a:schemeClr val="dk1"/>
              </a:solidFill>
              <a:latin typeface="+mn-lt"/>
              <a:ea typeface="+mn-ea"/>
              <a:cs typeface="+mn-cs"/>
            </a:rPr>
            <a:t>The </a:t>
          </a:r>
          <a:r>
            <a:rPr lang="en-US" sz="1000" b="1" i="1" u="none" baseline="0">
              <a:solidFill>
                <a:schemeClr val="dk1"/>
              </a:solidFill>
              <a:latin typeface="+mn-lt"/>
              <a:ea typeface="+mn-ea"/>
              <a:cs typeface="+mn-cs"/>
            </a:rPr>
            <a:t>cost overview </a:t>
          </a:r>
          <a:r>
            <a:rPr lang="en-US" sz="1000" u="none" baseline="0">
              <a:solidFill>
                <a:schemeClr val="dk1"/>
              </a:solidFill>
              <a:latin typeface="+mn-lt"/>
              <a:ea typeface="+mn-ea"/>
              <a:cs typeface="+mn-cs"/>
            </a:rPr>
            <a:t>tab will automatically update as you go. </a:t>
          </a:r>
        </a:p>
        <a:p>
          <a:endParaRPr lang="en-US" sz="1000" u="none" baseline="0">
            <a:solidFill>
              <a:schemeClr val="dk1"/>
            </a:solidFill>
            <a:latin typeface="+mn-lt"/>
            <a:ea typeface="+mn-ea"/>
            <a:cs typeface="+mn-cs"/>
          </a:endParaRPr>
        </a:p>
        <a:p>
          <a:r>
            <a:rPr lang="en-US" sz="1000" u="none" baseline="0">
              <a:solidFill>
                <a:schemeClr val="dk1"/>
              </a:solidFill>
              <a:latin typeface="+mn-lt"/>
              <a:ea typeface="+mn-ea"/>
              <a:cs typeface="+mn-cs"/>
            </a:rPr>
            <a:t>In case of problems / questions, please contact:  </a:t>
          </a:r>
          <a:r>
            <a:rPr lang="en-US" sz="1000" u="sng">
              <a:solidFill>
                <a:schemeClr val="dk1"/>
              </a:solidFill>
              <a:latin typeface="+mn-lt"/>
              <a:ea typeface="+mn-ea"/>
              <a:cs typeface="+mn-cs"/>
              <a:hlinkClick xmlns:r="http://schemas.openxmlformats.org/officeDocument/2006/relationships" r:id=""/>
            </a:rPr>
            <a:t>local.presences@undp.org</a:t>
          </a:r>
          <a:r>
            <a:rPr lang="en-US" sz="1000">
              <a:solidFill>
                <a:schemeClr val="dk1"/>
              </a:solidFill>
              <a:latin typeface="+mn-lt"/>
              <a:ea typeface="+mn-ea"/>
              <a:cs typeface="+mn-cs"/>
            </a:rPr>
            <a:t> .</a:t>
          </a:r>
          <a:endParaRPr lang="en-US" sz="1000" u="none" baseline="0">
            <a:solidFill>
              <a:schemeClr val="dk1"/>
            </a:solidFill>
          </a:endParaRPr>
        </a:p>
        <a:p>
          <a:endParaRPr lang="en-US" sz="1000" u="none" baseline="0">
            <a:solidFill>
              <a:schemeClr val="dk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ubair.ezzat.UNDPAF\AppData\Local\Microsoft\Windows\Temporary%20Internet%20Files\Low\Content.IE5\3NBK5WH6\2007_ASL_with_EBAP-ACTUAL_RECONC_011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nnn_#_$"/>
      <sheetName val="source"/>
      <sheetName val="pivot-ipproforma"/>
      <sheetName val="IP-proforma07"/>
      <sheetName val="NOGS-proforma07"/>
      <sheetName val="reconciliation"/>
      <sheetName val="summary-reconciliation"/>
      <sheetName val="Sheet3"/>
    </sheetNames>
    <sheetDataSet>
      <sheetData sheetId="0"/>
      <sheetData sheetId="1"/>
      <sheetData sheetId="2">
        <row r="5">
          <cell r="A5" t="str">
            <v>AFGASG1</v>
          </cell>
          <cell r="B5">
            <v>311936.54800000001</v>
          </cell>
        </row>
        <row r="6">
          <cell r="A6" t="str">
            <v>AFGD1</v>
          </cell>
          <cell r="B6">
            <v>267004.89600000001</v>
          </cell>
        </row>
        <row r="7">
          <cell r="A7" t="str">
            <v>AFGD2</v>
          </cell>
          <cell r="B7">
            <v>283045.13199999998</v>
          </cell>
        </row>
        <row r="8">
          <cell r="A8" t="str">
            <v>AFGP1</v>
          </cell>
          <cell r="B8">
            <v>149912.20799999998</v>
          </cell>
        </row>
        <row r="9">
          <cell r="A9" t="str">
            <v>AFGP2</v>
          </cell>
          <cell r="B9">
            <v>171069.41200000001</v>
          </cell>
        </row>
        <row r="10">
          <cell r="A10" t="str">
            <v>AFGP3</v>
          </cell>
          <cell r="B10">
            <v>186364.38800000001</v>
          </cell>
        </row>
        <row r="11">
          <cell r="A11" t="str">
            <v>AFGP4</v>
          </cell>
          <cell r="B11">
            <v>213545.068</v>
          </cell>
        </row>
        <row r="12">
          <cell r="A12" t="str">
            <v>AFGP5</v>
          </cell>
          <cell r="B12">
            <v>237987.86799999999</v>
          </cell>
        </row>
        <row r="13">
          <cell r="A13" t="str">
            <v>AGOASG1</v>
          </cell>
          <cell r="B13">
            <v>315502.75199999998</v>
          </cell>
        </row>
        <row r="14">
          <cell r="A14" t="str">
            <v>AGOD1</v>
          </cell>
          <cell r="B14">
            <v>261657.704</v>
          </cell>
        </row>
        <row r="15">
          <cell r="A15" t="str">
            <v>AGOD2</v>
          </cell>
          <cell r="B15">
            <v>280821.56799999997</v>
          </cell>
        </row>
        <row r="16">
          <cell r="A16" t="str">
            <v>AGOP1</v>
          </cell>
          <cell r="B16">
            <v>124416.592</v>
          </cell>
        </row>
        <row r="17">
          <cell r="A17" t="str">
            <v>AGOP2</v>
          </cell>
          <cell r="B17">
            <v>149895.288</v>
          </cell>
        </row>
        <row r="18">
          <cell r="A18" t="str">
            <v>AGOP3</v>
          </cell>
          <cell r="B18">
            <v>168261.91200000001</v>
          </cell>
        </row>
        <row r="19">
          <cell r="A19" t="str">
            <v>AGOP4</v>
          </cell>
          <cell r="B19">
            <v>199226.23199999999</v>
          </cell>
        </row>
        <row r="20">
          <cell r="A20" t="str">
            <v>AGOP5</v>
          </cell>
          <cell r="B20">
            <v>228508.432</v>
          </cell>
        </row>
        <row r="21">
          <cell r="A21" t="str">
            <v>ALBASG1</v>
          </cell>
          <cell r="B21">
            <v>267568.21600000001</v>
          </cell>
        </row>
        <row r="22">
          <cell r="A22" t="str">
            <v>ALBD1</v>
          </cell>
          <cell r="B22">
            <v>223352.03200000001</v>
          </cell>
        </row>
        <row r="23">
          <cell r="A23" t="str">
            <v>ALBD2</v>
          </cell>
          <cell r="B23">
            <v>239141.34400000001</v>
          </cell>
        </row>
        <row r="24">
          <cell r="A24" t="str">
            <v>ALBP1</v>
          </cell>
          <cell r="B24">
            <v>109853.936</v>
          </cell>
        </row>
        <row r="25">
          <cell r="A25" t="str">
            <v>ALBP2</v>
          </cell>
          <cell r="B25">
            <v>130664.10399999999</v>
          </cell>
        </row>
        <row r="26">
          <cell r="A26" t="str">
            <v>ALBP3</v>
          </cell>
          <cell r="B26">
            <v>145712.49599999998</v>
          </cell>
        </row>
        <row r="27">
          <cell r="A27" t="str">
            <v>ALBP4</v>
          </cell>
          <cell r="B27">
            <v>171600.05599999998</v>
          </cell>
        </row>
        <row r="28">
          <cell r="A28" t="str">
            <v>ALBP5</v>
          </cell>
          <cell r="B28">
            <v>195655.65600000002</v>
          </cell>
        </row>
        <row r="29">
          <cell r="A29" t="str">
            <v>AREASG1</v>
          </cell>
          <cell r="B29">
            <v>274244.88899999997</v>
          </cell>
        </row>
        <row r="30">
          <cell r="A30" t="str">
            <v>ARED1</v>
          </cell>
          <cell r="B30">
            <v>227568.42800000001</v>
          </cell>
        </row>
        <row r="31">
          <cell r="A31" t="str">
            <v>ARED2</v>
          </cell>
          <cell r="B31">
            <v>244221.101</v>
          </cell>
        </row>
        <row r="32">
          <cell r="A32" t="str">
            <v>AREP1</v>
          </cell>
          <cell r="B32">
            <v>109285.394</v>
          </cell>
        </row>
        <row r="33">
          <cell r="A33" t="str">
            <v>AREP2</v>
          </cell>
          <cell r="B33">
            <v>131288.891</v>
          </cell>
        </row>
        <row r="34">
          <cell r="A34" t="str">
            <v>AREP3</v>
          </cell>
          <cell r="B34">
            <v>147184.00899999999</v>
          </cell>
        </row>
        <row r="35">
          <cell r="A35" t="str">
            <v>AREP4</v>
          </cell>
          <cell r="B35">
            <v>173728.99900000001</v>
          </cell>
        </row>
        <row r="36">
          <cell r="A36" t="str">
            <v>AREP5</v>
          </cell>
          <cell r="B36">
            <v>199118.399</v>
          </cell>
        </row>
        <row r="37">
          <cell r="A37" t="str">
            <v>ARGASG1</v>
          </cell>
          <cell r="B37">
            <v>242098.90900000001</v>
          </cell>
        </row>
        <row r="38">
          <cell r="A38" t="str">
            <v>ARGD1</v>
          </cell>
          <cell r="B38">
            <v>200600.46799999999</v>
          </cell>
        </row>
        <row r="39">
          <cell r="A39" t="str">
            <v>ARGD2</v>
          </cell>
          <cell r="B39">
            <v>215438.28100000002</v>
          </cell>
        </row>
        <row r="40">
          <cell r="A40" t="str">
            <v>ARGP1</v>
          </cell>
          <cell r="B40">
            <v>96551.313999999998</v>
          </cell>
        </row>
        <row r="41">
          <cell r="A41" t="str">
            <v>ARGP2</v>
          </cell>
          <cell r="B41">
            <v>116043.27100000001</v>
          </cell>
        </row>
        <row r="42">
          <cell r="A42" t="str">
            <v>ARGP3</v>
          </cell>
          <cell r="B42">
            <v>130154.629</v>
          </cell>
        </row>
        <row r="43">
          <cell r="A43" t="str">
            <v>ARGP4</v>
          </cell>
          <cell r="B43">
            <v>153236.81900000002</v>
          </cell>
        </row>
        <row r="44">
          <cell r="A44" t="str">
            <v>ARGP5</v>
          </cell>
          <cell r="B44">
            <v>175816.21899999998</v>
          </cell>
        </row>
        <row r="45">
          <cell r="A45" t="str">
            <v>ARMASG1</v>
          </cell>
          <cell r="B45">
            <v>264973.804</v>
          </cell>
        </row>
        <row r="46">
          <cell r="A46" t="str">
            <v>ARMD1</v>
          </cell>
          <cell r="B46">
            <v>222077.008</v>
          </cell>
        </row>
        <row r="47">
          <cell r="A47" t="str">
            <v>ARMD2</v>
          </cell>
          <cell r="B47">
            <v>237404.83600000001</v>
          </cell>
        </row>
        <row r="48">
          <cell r="A48" t="str">
            <v>ARMP1</v>
          </cell>
          <cell r="B48">
            <v>110919.984</v>
          </cell>
        </row>
        <row r="49">
          <cell r="A49" t="str">
            <v>ARMP2</v>
          </cell>
          <cell r="B49">
            <v>131090.27600000001</v>
          </cell>
        </row>
        <row r="50">
          <cell r="A50" t="str">
            <v>ARMP3</v>
          </cell>
          <cell r="B50">
            <v>145683.12400000001</v>
          </cell>
        </row>
        <row r="51">
          <cell r="A51" t="str">
            <v>ARMP4</v>
          </cell>
          <cell r="B51">
            <v>171333.764</v>
          </cell>
        </row>
        <row r="52">
          <cell r="A52" t="str">
            <v>ARMP5</v>
          </cell>
          <cell r="B52">
            <v>194671.16399999999</v>
          </cell>
        </row>
        <row r="53">
          <cell r="A53" t="str">
            <v>AZEASG1</v>
          </cell>
          <cell r="B53">
            <v>284633.92099999997</v>
          </cell>
        </row>
        <row r="54">
          <cell r="A54" t="str">
            <v>AZED1</v>
          </cell>
          <cell r="B54">
            <v>236989.69199999998</v>
          </cell>
        </row>
        <row r="55">
          <cell r="A55" t="str">
            <v>AZED2</v>
          </cell>
          <cell r="B55">
            <v>253981.18900000001</v>
          </cell>
        </row>
        <row r="56">
          <cell r="A56" t="str">
            <v>AZEP1</v>
          </cell>
          <cell r="B56">
            <v>115038.86599999999</v>
          </cell>
        </row>
        <row r="57">
          <cell r="A57" t="str">
            <v>AZEP2</v>
          </cell>
          <cell r="B57">
            <v>137510.49900000001</v>
          </cell>
        </row>
        <row r="58">
          <cell r="A58" t="str">
            <v>AZEP3</v>
          </cell>
          <cell r="B58">
            <v>153740.601</v>
          </cell>
        </row>
        <row r="59">
          <cell r="A59" t="str">
            <v>AZEP4</v>
          </cell>
          <cell r="B59">
            <v>181435.71100000001</v>
          </cell>
        </row>
        <row r="60">
          <cell r="A60" t="str">
            <v>AZEP5</v>
          </cell>
          <cell r="B60">
            <v>207351.31099999999</v>
          </cell>
        </row>
        <row r="61">
          <cell r="A61" t="str">
            <v>BDIASG1</v>
          </cell>
          <cell r="B61">
            <v>329669.07199999999</v>
          </cell>
        </row>
        <row r="62">
          <cell r="A62" t="str">
            <v>BDID1</v>
          </cell>
          <cell r="B62">
            <v>282576.34400000004</v>
          </cell>
        </row>
        <row r="63">
          <cell r="A63" t="str">
            <v>BDID2</v>
          </cell>
          <cell r="B63">
            <v>299372.44799999997</v>
          </cell>
        </row>
        <row r="64">
          <cell r="A64" t="str">
            <v>BDIP1</v>
          </cell>
          <cell r="B64">
            <v>161067.31200000001</v>
          </cell>
        </row>
        <row r="65">
          <cell r="A65" t="str">
            <v>BDIP2</v>
          </cell>
          <cell r="B65">
            <v>183273.36800000002</v>
          </cell>
        </row>
        <row r="66">
          <cell r="A66" t="str">
            <v>BDIP3</v>
          </cell>
          <cell r="B66">
            <v>199312.83199999999</v>
          </cell>
        </row>
        <row r="67">
          <cell r="A67" t="str">
            <v>BDIP4</v>
          </cell>
          <cell r="B67">
            <v>227176.35200000001</v>
          </cell>
        </row>
        <row r="68">
          <cell r="A68" t="str">
            <v>BDIP5</v>
          </cell>
          <cell r="B68">
            <v>252792.552</v>
          </cell>
        </row>
        <row r="69">
          <cell r="A69" t="str">
            <v>BELASG1</v>
          </cell>
          <cell r="B69">
            <v>280790.34899999999</v>
          </cell>
        </row>
        <row r="70">
          <cell r="A70" t="str">
            <v>BELD1</v>
          </cell>
          <cell r="B70">
            <v>226346.348</v>
          </cell>
        </row>
        <row r="71">
          <cell r="A71" t="str">
            <v>BELD2</v>
          </cell>
          <cell r="B71">
            <v>247826.24100000001</v>
          </cell>
        </row>
        <row r="72">
          <cell r="A72" t="str">
            <v>BELP1</v>
          </cell>
          <cell r="B72">
            <v>97382.554000000004</v>
          </cell>
        </row>
        <row r="73">
          <cell r="A73" t="str">
            <v>BELP2</v>
          </cell>
          <cell r="B73">
            <v>121580.63099999999</v>
          </cell>
        </row>
        <row r="74">
          <cell r="A74" t="str">
            <v>BELP3</v>
          </cell>
          <cell r="B74">
            <v>139034.269</v>
          </cell>
        </row>
        <row r="75">
          <cell r="A75" t="str">
            <v>BELP4</v>
          </cell>
          <cell r="B75">
            <v>166133.859</v>
          </cell>
        </row>
        <row r="76">
          <cell r="A76" t="str">
            <v>BELP5</v>
          </cell>
          <cell r="B76">
            <v>193981.25899999999</v>
          </cell>
        </row>
        <row r="77">
          <cell r="A77" t="str">
            <v>BENASG1</v>
          </cell>
          <cell r="B77">
            <v>280193.53899999999</v>
          </cell>
        </row>
        <row r="78">
          <cell r="A78" t="str">
            <v>BEND1</v>
          </cell>
          <cell r="B78">
            <v>232322.228</v>
          </cell>
        </row>
        <row r="79">
          <cell r="A79" t="str">
            <v>BEND2</v>
          </cell>
          <cell r="B79">
            <v>249392.951</v>
          </cell>
        </row>
        <row r="80">
          <cell r="A80" t="str">
            <v>BENP1</v>
          </cell>
          <cell r="B80">
            <v>111093.29399999999</v>
          </cell>
        </row>
        <row r="81">
          <cell r="A81" t="str">
            <v>BENP2</v>
          </cell>
          <cell r="B81">
            <v>133674.24100000001</v>
          </cell>
        </row>
        <row r="82">
          <cell r="A82" t="str">
            <v>BENP3</v>
          </cell>
          <cell r="B82">
            <v>149982.65899999999</v>
          </cell>
        </row>
        <row r="83">
          <cell r="A83" t="str">
            <v>BENP4</v>
          </cell>
          <cell r="B83">
            <v>177156.149</v>
          </cell>
        </row>
        <row r="84">
          <cell r="A84" t="str">
            <v>BENP5</v>
          </cell>
          <cell r="B84">
            <v>203194.549</v>
          </cell>
        </row>
        <row r="85">
          <cell r="A85" t="str">
            <v>BFAASG1</v>
          </cell>
          <cell r="B85">
            <v>263871.152</v>
          </cell>
        </row>
        <row r="86">
          <cell r="A86" t="str">
            <v>BFAD1</v>
          </cell>
          <cell r="B86">
            <v>219279.50400000002</v>
          </cell>
        </row>
        <row r="87">
          <cell r="A87" t="str">
            <v>BFAD2</v>
          </cell>
          <cell r="B87">
            <v>235201.16800000001</v>
          </cell>
        </row>
        <row r="88">
          <cell r="A88" t="str">
            <v>BFAP1</v>
          </cell>
          <cell r="B88">
            <v>106133.992</v>
          </cell>
        </row>
        <row r="89">
          <cell r="A89" t="str">
            <v>BFAP2</v>
          </cell>
          <cell r="B89">
            <v>127126.88800000001</v>
          </cell>
        </row>
        <row r="90">
          <cell r="A90" t="str">
            <v>BFAP3</v>
          </cell>
          <cell r="B90">
            <v>142304.31200000001</v>
          </cell>
        </row>
        <row r="91">
          <cell r="A91" t="str">
            <v>BFAP4</v>
          </cell>
          <cell r="B91">
            <v>167749.63199999998</v>
          </cell>
        </row>
        <row r="92">
          <cell r="A92" t="str">
            <v>BFAP5</v>
          </cell>
          <cell r="B92">
            <v>192008.83199999999</v>
          </cell>
        </row>
        <row r="93">
          <cell r="A93" t="str">
            <v>BGDASG1</v>
          </cell>
          <cell r="B93">
            <v>251946.742</v>
          </cell>
        </row>
        <row r="94">
          <cell r="A94" t="str">
            <v>BGDD1</v>
          </cell>
          <cell r="B94">
            <v>210868.18400000001</v>
          </cell>
        </row>
        <row r="95">
          <cell r="A95" t="str">
            <v>BGDD2</v>
          </cell>
          <cell r="B95">
            <v>225558.478</v>
          </cell>
        </row>
        <row r="96">
          <cell r="A96" t="str">
            <v>BGDP1</v>
          </cell>
          <cell r="B96">
            <v>105108.132</v>
          </cell>
        </row>
        <row r="97">
          <cell r="A97" t="str">
            <v>BGDP2</v>
          </cell>
          <cell r="B97">
            <v>124397.098</v>
          </cell>
        </row>
        <row r="98">
          <cell r="A98" t="str">
            <v>BGDP3</v>
          </cell>
          <cell r="B98">
            <v>138364.10200000001</v>
          </cell>
        </row>
        <row r="99">
          <cell r="A99" t="str">
            <v>BGDP4</v>
          </cell>
          <cell r="B99">
            <v>162597.32199999999</v>
          </cell>
        </row>
        <row r="100">
          <cell r="A100" t="str">
            <v>BGDP5</v>
          </cell>
          <cell r="B100">
            <v>184948.522</v>
          </cell>
        </row>
        <row r="101">
          <cell r="A101" t="str">
            <v>BGRASG1</v>
          </cell>
          <cell r="B101">
            <v>243502.932</v>
          </cell>
        </row>
        <row r="102">
          <cell r="A102" t="str">
            <v>BGRD1</v>
          </cell>
          <cell r="B102">
            <v>201723.06400000001</v>
          </cell>
        </row>
        <row r="103">
          <cell r="A103" t="str">
            <v>BGRD2</v>
          </cell>
          <cell r="B103">
            <v>216659.18799999999</v>
          </cell>
        </row>
        <row r="104">
          <cell r="A104" t="str">
            <v>BGRP1</v>
          </cell>
          <cell r="B104">
            <v>96977.872000000003</v>
          </cell>
        </row>
        <row r="105">
          <cell r="A105" t="str">
            <v>BGRP2</v>
          </cell>
          <cell r="B105">
            <v>116607.708</v>
          </cell>
        </row>
        <row r="106">
          <cell r="A106" t="str">
            <v>BGRP3</v>
          </cell>
          <cell r="B106">
            <v>130815.492</v>
          </cell>
        </row>
        <row r="107">
          <cell r="A107" t="str">
            <v>BGRP4</v>
          </cell>
          <cell r="B107">
            <v>154047.61199999999</v>
          </cell>
        </row>
        <row r="108">
          <cell r="A108" t="str">
            <v>BGRP5</v>
          </cell>
          <cell r="B108">
            <v>176778.81200000001</v>
          </cell>
        </row>
        <row r="109">
          <cell r="A109" t="str">
            <v>BHRASG1</v>
          </cell>
          <cell r="B109">
            <v>275890.70600000001</v>
          </cell>
        </row>
        <row r="110">
          <cell r="A110" t="str">
            <v>BHRD1</v>
          </cell>
          <cell r="B110">
            <v>228883.51199999999</v>
          </cell>
        </row>
        <row r="111">
          <cell r="A111" t="str">
            <v>BHRD2</v>
          </cell>
          <cell r="B111">
            <v>245650.75400000002</v>
          </cell>
        </row>
        <row r="112">
          <cell r="A112" t="str">
            <v>BHRP1</v>
          </cell>
          <cell r="B112">
            <v>109785.476</v>
          </cell>
        </row>
        <row r="113">
          <cell r="A113" t="str">
            <v>BHRP2</v>
          </cell>
          <cell r="B113">
            <v>131948.41399999999</v>
          </cell>
        </row>
        <row r="114">
          <cell r="A114" t="str">
            <v>BHRP3</v>
          </cell>
          <cell r="B114">
            <v>147959.18599999999</v>
          </cell>
        </row>
        <row r="115">
          <cell r="A115" t="str">
            <v>BHRP4</v>
          </cell>
          <cell r="B115">
            <v>174675.64600000001</v>
          </cell>
        </row>
        <row r="116">
          <cell r="A116" t="str">
            <v>BHRP5</v>
          </cell>
          <cell r="B116">
            <v>200246.24599999998</v>
          </cell>
        </row>
        <row r="117">
          <cell r="A117" t="str">
            <v>BIHASG1</v>
          </cell>
          <cell r="B117">
            <v>247595.804</v>
          </cell>
        </row>
        <row r="118">
          <cell r="A118" t="str">
            <v>BIHD1</v>
          </cell>
          <cell r="B118">
            <v>204994.008</v>
          </cell>
        </row>
        <row r="119">
          <cell r="A119" t="str">
            <v>BIHD2</v>
          </cell>
          <cell r="B119">
            <v>220217.83600000001</v>
          </cell>
        </row>
        <row r="120">
          <cell r="A120" t="str">
            <v>BIHP1</v>
          </cell>
          <cell r="B120">
            <v>98220.983999999997</v>
          </cell>
        </row>
        <row r="121">
          <cell r="A121" t="str">
            <v>BIHP2</v>
          </cell>
          <cell r="B121">
            <v>118249.276</v>
          </cell>
        </row>
        <row r="122">
          <cell r="A122" t="str">
            <v>BIHP3</v>
          </cell>
          <cell r="B122">
            <v>132741.12400000001</v>
          </cell>
        </row>
        <row r="123">
          <cell r="A123" t="str">
            <v>BIHP4</v>
          </cell>
          <cell r="B123">
            <v>156405.764</v>
          </cell>
        </row>
        <row r="124">
          <cell r="A124" t="str">
            <v>BIHP5</v>
          </cell>
          <cell r="B124">
            <v>179583.16399999999</v>
          </cell>
        </row>
        <row r="125">
          <cell r="A125" t="str">
            <v>BLRASG1</v>
          </cell>
          <cell r="B125">
            <v>277345.37400000001</v>
          </cell>
        </row>
        <row r="126">
          <cell r="A126" t="str">
            <v>BLRD1</v>
          </cell>
          <cell r="B126">
            <v>228767.64799999999</v>
          </cell>
        </row>
        <row r="127">
          <cell r="A127" t="str">
            <v>BLRD2</v>
          </cell>
          <cell r="B127">
            <v>246084.96600000001</v>
          </cell>
        </row>
        <row r="128">
          <cell r="A128" t="str">
            <v>BLRP1</v>
          </cell>
          <cell r="B128">
            <v>107259.204</v>
          </cell>
        </row>
        <row r="129">
          <cell r="A129" t="str">
            <v>BLRP2</v>
          </cell>
          <cell r="B129">
            <v>130183.106</v>
          </cell>
        </row>
        <row r="130">
          <cell r="A130" t="str">
            <v>BLRP3</v>
          </cell>
          <cell r="B130">
            <v>146735.29399999999</v>
          </cell>
        </row>
        <row r="131">
          <cell r="A131" t="str">
            <v>BLRP4</v>
          </cell>
          <cell r="B131">
            <v>173550.63400000002</v>
          </cell>
        </row>
        <row r="132">
          <cell r="A132" t="str">
            <v>BLRP5</v>
          </cell>
          <cell r="B132">
            <v>199972.03399999999</v>
          </cell>
        </row>
        <row r="133">
          <cell r="A133" t="str">
            <v>BOLASG1</v>
          </cell>
          <cell r="B133">
            <v>237385.783</v>
          </cell>
        </row>
        <row r="134">
          <cell r="A134" t="str">
            <v>BOLD1</v>
          </cell>
          <cell r="B134">
            <v>198113.11600000001</v>
          </cell>
        </row>
        <row r="135">
          <cell r="A135" t="str">
            <v>BOLD2</v>
          </cell>
          <cell r="B135">
            <v>212170.747</v>
          </cell>
        </row>
        <row r="136">
          <cell r="A136" t="str">
            <v>BOLP1</v>
          </cell>
          <cell r="B136">
            <v>98087.517999999996</v>
          </cell>
        </row>
        <row r="137">
          <cell r="A137" t="str">
            <v>BOLP2</v>
          </cell>
          <cell r="B137">
            <v>116501.87700000001</v>
          </cell>
        </row>
        <row r="138">
          <cell r="A138" t="str">
            <v>BOLP3</v>
          </cell>
          <cell r="B138">
            <v>129846.423</v>
          </cell>
        </row>
        <row r="139">
          <cell r="A139" t="str">
            <v>BOLP4</v>
          </cell>
          <cell r="B139">
            <v>152485.95300000001</v>
          </cell>
        </row>
        <row r="140">
          <cell r="A140" t="str">
            <v>BOLP5</v>
          </cell>
          <cell r="B140">
            <v>173856.753</v>
          </cell>
        </row>
        <row r="141">
          <cell r="A141" t="str">
            <v>BRAASG1</v>
          </cell>
          <cell r="B141">
            <v>268907.31</v>
          </cell>
        </row>
        <row r="142">
          <cell r="A142" t="str">
            <v>BRAD1</v>
          </cell>
          <cell r="B142">
            <v>222025.12</v>
          </cell>
        </row>
        <row r="143">
          <cell r="A143" t="str">
            <v>BRAD2</v>
          </cell>
          <cell r="B143">
            <v>238748.79</v>
          </cell>
        </row>
        <row r="144">
          <cell r="A144" t="str">
            <v>BRAP1</v>
          </cell>
          <cell r="B144">
            <v>104696.26</v>
          </cell>
        </row>
        <row r="145">
          <cell r="A145" t="str">
            <v>BRAP2</v>
          </cell>
          <cell r="B145">
            <v>126798.89</v>
          </cell>
        </row>
        <row r="146">
          <cell r="A146" t="str">
            <v>BRAP3</v>
          </cell>
          <cell r="B146">
            <v>142765.10999999999</v>
          </cell>
        </row>
        <row r="147">
          <cell r="A147" t="str">
            <v>BRAP4</v>
          </cell>
          <cell r="B147">
            <v>168687.21</v>
          </cell>
        </row>
        <row r="148">
          <cell r="A148" t="str">
            <v>BRAP5</v>
          </cell>
          <cell r="B148">
            <v>194189.21</v>
          </cell>
        </row>
        <row r="149">
          <cell r="A149" t="str">
            <v>BRBASG1</v>
          </cell>
          <cell r="B149">
            <v>266799.29399999999</v>
          </cell>
        </row>
        <row r="150">
          <cell r="A150" t="str">
            <v>BRBD1</v>
          </cell>
          <cell r="B150">
            <v>220340.48800000001</v>
          </cell>
        </row>
        <row r="151">
          <cell r="A151" t="str">
            <v>BRBD2</v>
          </cell>
          <cell r="B151">
            <v>236915.24599999998</v>
          </cell>
        </row>
        <row r="152">
          <cell r="A152" t="str">
            <v>BRBP1</v>
          </cell>
          <cell r="B152">
            <v>104054.524</v>
          </cell>
        </row>
        <row r="153">
          <cell r="A153" t="str">
            <v>BRBP2</v>
          </cell>
          <cell r="B153">
            <v>125952.586</v>
          </cell>
        </row>
        <row r="154">
          <cell r="A154" t="str">
            <v>BRBP3</v>
          </cell>
          <cell r="B154">
            <v>141773.81400000001</v>
          </cell>
        </row>
        <row r="155">
          <cell r="A155" t="str">
            <v>BRBP4</v>
          </cell>
          <cell r="B155">
            <v>167472.35399999999</v>
          </cell>
        </row>
        <row r="156">
          <cell r="A156" t="str">
            <v>BRBP5</v>
          </cell>
          <cell r="B156">
            <v>192745.75400000002</v>
          </cell>
        </row>
        <row r="157">
          <cell r="A157" t="str">
            <v>BTNASG1</v>
          </cell>
          <cell r="B157">
            <v>278280.53399999999</v>
          </cell>
        </row>
        <row r="158">
          <cell r="A158" t="str">
            <v>BTND1</v>
          </cell>
          <cell r="B158">
            <v>232711.96799999999</v>
          </cell>
        </row>
        <row r="159">
          <cell r="A159" t="str">
            <v>BTND2</v>
          </cell>
          <cell r="B159">
            <v>248975.40599999999</v>
          </cell>
        </row>
        <row r="160">
          <cell r="A160" t="str">
            <v>BTNP1</v>
          </cell>
          <cell r="B160">
            <v>114963.564</v>
          </cell>
        </row>
        <row r="161">
          <cell r="A161" t="str">
            <v>BTNP2</v>
          </cell>
          <cell r="B161">
            <v>136428.14600000001</v>
          </cell>
        </row>
        <row r="162">
          <cell r="A162" t="str">
            <v>BTNP3</v>
          </cell>
          <cell r="B162">
            <v>151943.25400000002</v>
          </cell>
        </row>
        <row r="163">
          <cell r="A163" t="str">
            <v>BTNP4</v>
          </cell>
          <cell r="B163">
            <v>179003.19400000002</v>
          </cell>
        </row>
        <row r="164">
          <cell r="A164" t="str">
            <v>BTNP5</v>
          </cell>
          <cell r="B164">
            <v>203791.59399999998</v>
          </cell>
        </row>
        <row r="165">
          <cell r="A165" t="str">
            <v>BWAASG1</v>
          </cell>
          <cell r="B165">
            <v>256630.93900000001</v>
          </cell>
        </row>
        <row r="166">
          <cell r="A166" t="str">
            <v>BWAD1</v>
          </cell>
          <cell r="B166">
            <v>212214.02799999999</v>
          </cell>
        </row>
        <row r="167">
          <cell r="A167" t="str">
            <v>BWAD2</v>
          </cell>
          <cell r="B167">
            <v>228073.55100000001</v>
          </cell>
        </row>
        <row r="168">
          <cell r="A168" t="str">
            <v>BWAP1</v>
          </cell>
          <cell r="B168">
            <v>100966.694</v>
          </cell>
        </row>
        <row r="169">
          <cell r="A169" t="str">
            <v>BWAP2</v>
          </cell>
          <cell r="B169">
            <v>121873.841</v>
          </cell>
        </row>
        <row r="170">
          <cell r="A170" t="str">
            <v>BWAP3</v>
          </cell>
          <cell r="B170">
            <v>136990.05900000001</v>
          </cell>
        </row>
        <row r="171">
          <cell r="A171" t="str">
            <v>BWAP4</v>
          </cell>
          <cell r="B171">
            <v>161612.549</v>
          </cell>
        </row>
        <row r="172">
          <cell r="A172" t="str">
            <v>BWAP5</v>
          </cell>
          <cell r="B172">
            <v>185775.94899999999</v>
          </cell>
        </row>
        <row r="173">
          <cell r="A173" t="str">
            <v>BZEASG1</v>
          </cell>
          <cell r="B173">
            <v>203325</v>
          </cell>
        </row>
        <row r="174">
          <cell r="A174" t="str">
            <v>BZED1</v>
          </cell>
          <cell r="B174">
            <v>209854.484</v>
          </cell>
        </row>
        <row r="175">
          <cell r="A175" t="str">
            <v>BZED2</v>
          </cell>
          <cell r="B175">
            <v>225506.45300000001</v>
          </cell>
        </row>
        <row r="176">
          <cell r="A176" t="str">
            <v>BZEP1</v>
          </cell>
          <cell r="B176">
            <v>100069.28200000001</v>
          </cell>
        </row>
        <row r="177">
          <cell r="A177" t="str">
            <v>BZEP2</v>
          </cell>
          <cell r="B177">
            <v>120689.323</v>
          </cell>
        </row>
        <row r="178">
          <cell r="A178" t="str">
            <v>BZEP3</v>
          </cell>
          <cell r="B178">
            <v>135602.37700000001</v>
          </cell>
        </row>
        <row r="179">
          <cell r="A179" t="str">
            <v>BZEP4</v>
          </cell>
          <cell r="B179">
            <v>159910.84700000001</v>
          </cell>
        </row>
        <row r="180">
          <cell r="A180" t="str">
            <v>BZEP5</v>
          </cell>
          <cell r="B180">
            <v>183752.04699999999</v>
          </cell>
        </row>
        <row r="181">
          <cell r="A181" t="str">
            <v>CAFASG1</v>
          </cell>
          <cell r="B181">
            <v>328107.70600000001</v>
          </cell>
        </row>
        <row r="182">
          <cell r="A182" t="str">
            <v>CAFD1</v>
          </cell>
          <cell r="B182">
            <v>280741.51199999999</v>
          </cell>
        </row>
        <row r="183">
          <cell r="A183" t="str">
            <v>CAFD2</v>
          </cell>
          <cell r="B183">
            <v>297634.75400000002</v>
          </cell>
        </row>
        <row r="184">
          <cell r="A184" t="str">
            <v>CAFP1</v>
          </cell>
          <cell r="B184">
            <v>158560.476</v>
          </cell>
        </row>
        <row r="185">
          <cell r="A185" t="str">
            <v>CAFP2</v>
          </cell>
          <cell r="B185">
            <v>180897.41399999999</v>
          </cell>
        </row>
        <row r="186">
          <cell r="A186" t="str">
            <v>CAFP3</v>
          </cell>
          <cell r="B186">
            <v>197032.18599999999</v>
          </cell>
        </row>
        <row r="187">
          <cell r="A187" t="str">
            <v>CAFP4</v>
          </cell>
          <cell r="B187">
            <v>225039.64600000001</v>
          </cell>
        </row>
        <row r="188">
          <cell r="A188" t="str">
            <v>CAFP5</v>
          </cell>
          <cell r="B188">
            <v>250804.24599999998</v>
          </cell>
        </row>
        <row r="189">
          <cell r="A189" t="str">
            <v>CHEASG1</v>
          </cell>
          <cell r="B189">
            <v>314366.33799999999</v>
          </cell>
        </row>
        <row r="190">
          <cell r="A190" t="str">
            <v>CHED1</v>
          </cell>
          <cell r="B190">
            <v>253178.976</v>
          </cell>
        </row>
        <row r="191">
          <cell r="A191" t="str">
            <v>CHED2</v>
          </cell>
          <cell r="B191">
            <v>277020.24199999997</v>
          </cell>
        </row>
        <row r="192">
          <cell r="A192" t="str">
            <v>CHEP1</v>
          </cell>
          <cell r="B192">
            <v>107583.548</v>
          </cell>
        </row>
        <row r="193">
          <cell r="A193" t="str">
            <v>CHEP2</v>
          </cell>
          <cell r="B193">
            <v>135050.42199999999</v>
          </cell>
        </row>
        <row r="194">
          <cell r="A194" t="str">
            <v>CHEP3</v>
          </cell>
          <cell r="B194">
            <v>154830.378</v>
          </cell>
        </row>
        <row r="195">
          <cell r="A195" t="str">
            <v>CHEP4</v>
          </cell>
          <cell r="B195">
            <v>185483.95799999998</v>
          </cell>
        </row>
        <row r="196">
          <cell r="A196" t="str">
            <v>CHEP5</v>
          </cell>
          <cell r="B196">
            <v>216993.758</v>
          </cell>
        </row>
        <row r="197">
          <cell r="A197" t="str">
            <v>CHLASG1</v>
          </cell>
          <cell r="B197">
            <v>254393.962</v>
          </cell>
        </row>
        <row r="198">
          <cell r="A198" t="str">
            <v>CHLD1</v>
          </cell>
          <cell r="B198">
            <v>210425.62400000001</v>
          </cell>
        </row>
        <row r="199">
          <cell r="A199" t="str">
            <v>CHLD2</v>
          </cell>
          <cell r="B199">
            <v>226129.45799999998</v>
          </cell>
        </row>
        <row r="200">
          <cell r="A200" t="str">
            <v>CHLP1</v>
          </cell>
          <cell r="B200">
            <v>100286.25200000001</v>
          </cell>
        </row>
        <row r="201">
          <cell r="A201" t="str">
            <v>CHLP2</v>
          </cell>
          <cell r="B201">
            <v>120976.27800000001</v>
          </cell>
        </row>
        <row r="202">
          <cell r="A202" t="str">
            <v>CHLP3</v>
          </cell>
          <cell r="B202">
            <v>135938.92200000002</v>
          </cell>
        </row>
        <row r="203">
          <cell r="A203" t="str">
            <v>CHLP4</v>
          </cell>
          <cell r="B203">
            <v>160323.342</v>
          </cell>
        </row>
        <row r="204">
          <cell r="A204" t="str">
            <v>CHLP5</v>
          </cell>
          <cell r="B204">
            <v>184242.54200000002</v>
          </cell>
        </row>
        <row r="205">
          <cell r="A205" t="str">
            <v>CHNASG1</v>
          </cell>
          <cell r="B205">
            <v>272938.77</v>
          </cell>
        </row>
        <row r="206">
          <cell r="A206" t="str">
            <v>CHND1</v>
          </cell>
          <cell r="B206">
            <v>226526.04</v>
          </cell>
        </row>
        <row r="207">
          <cell r="A207" t="str">
            <v>CHND2</v>
          </cell>
          <cell r="B207">
            <v>243084.93</v>
          </cell>
        </row>
        <row r="208">
          <cell r="A208" t="str">
            <v>CHNP1</v>
          </cell>
          <cell r="B208">
            <v>108888.42</v>
          </cell>
        </row>
        <row r="209">
          <cell r="A209" t="str">
            <v>CHNP2</v>
          </cell>
          <cell r="B209">
            <v>130764.63</v>
          </cell>
        </row>
        <row r="210">
          <cell r="A210" t="str">
            <v>CHNP3</v>
          </cell>
          <cell r="B210">
            <v>146570.37</v>
          </cell>
        </row>
        <row r="211">
          <cell r="A211" t="str">
            <v>CHNP4</v>
          </cell>
          <cell r="B211">
            <v>172976.07</v>
          </cell>
        </row>
        <row r="212">
          <cell r="A212" t="str">
            <v>CHNP5</v>
          </cell>
          <cell r="B212">
            <v>198224.07</v>
          </cell>
        </row>
        <row r="213">
          <cell r="A213" t="str">
            <v>CIVASG1</v>
          </cell>
          <cell r="B213">
            <v>329331.30099999998</v>
          </cell>
        </row>
        <row r="214">
          <cell r="A214" t="str">
            <v>CIVD1</v>
          </cell>
          <cell r="B214">
            <v>281653.45199999999</v>
          </cell>
        </row>
        <row r="215">
          <cell r="A215" t="str">
            <v>CIVD2</v>
          </cell>
          <cell r="B215">
            <v>298654.609</v>
          </cell>
        </row>
        <row r="216">
          <cell r="A216" t="str">
            <v>CIVP1</v>
          </cell>
          <cell r="B216">
            <v>159619.34600000002</v>
          </cell>
        </row>
        <row r="217">
          <cell r="A217" t="str">
            <v>CIVP2</v>
          </cell>
          <cell r="B217">
            <v>182107.71899999998</v>
          </cell>
        </row>
        <row r="218">
          <cell r="A218" t="str">
            <v>CIVP3</v>
          </cell>
          <cell r="B218">
            <v>198349.38099999999</v>
          </cell>
        </row>
        <row r="219">
          <cell r="A219" t="str">
            <v>CIVP4</v>
          </cell>
          <cell r="B219">
            <v>226061.291</v>
          </cell>
        </row>
        <row r="220">
          <cell r="A220" t="str">
            <v>CIVP5</v>
          </cell>
          <cell r="B220">
            <v>251995.891</v>
          </cell>
        </row>
        <row r="221">
          <cell r="A221" t="str">
            <v>CMRASG1</v>
          </cell>
          <cell r="B221">
            <v>264462.64399999997</v>
          </cell>
        </row>
        <row r="222">
          <cell r="A222" t="str">
            <v>CMRD1</v>
          </cell>
          <cell r="B222">
            <v>219751.68799999999</v>
          </cell>
        </row>
        <row r="223">
          <cell r="A223" t="str">
            <v>CMRD2</v>
          </cell>
          <cell r="B223">
            <v>235715.39600000001</v>
          </cell>
        </row>
        <row r="224">
          <cell r="A224" t="str">
            <v>CMRP1</v>
          </cell>
          <cell r="B224">
            <v>106313.624</v>
          </cell>
        </row>
        <row r="225">
          <cell r="A225" t="str">
            <v>CMRP2</v>
          </cell>
          <cell r="B225">
            <v>127363.236</v>
          </cell>
        </row>
        <row r="226">
          <cell r="A226" t="str">
            <v>CMRP3</v>
          </cell>
          <cell r="B226">
            <v>142583.16399999999</v>
          </cell>
        </row>
        <row r="227">
          <cell r="A227" t="str">
            <v>CMRP4</v>
          </cell>
          <cell r="B227">
            <v>168090.204</v>
          </cell>
        </row>
        <row r="228">
          <cell r="A228" t="str">
            <v>CMRP5</v>
          </cell>
          <cell r="B228">
            <v>192414.60399999999</v>
          </cell>
        </row>
        <row r="229">
          <cell r="A229" t="str">
            <v>CODASG1</v>
          </cell>
          <cell r="B229">
            <v>302357.06299999997</v>
          </cell>
        </row>
        <row r="230">
          <cell r="A230" t="str">
            <v>CODD1</v>
          </cell>
          <cell r="B230">
            <v>251152.67600000001</v>
          </cell>
        </row>
        <row r="231">
          <cell r="A231" t="str">
            <v>CODD2</v>
          </cell>
          <cell r="B231">
            <v>269391.26699999999</v>
          </cell>
        </row>
        <row r="232">
          <cell r="A232" t="str">
            <v>CODP1</v>
          </cell>
          <cell r="B232">
            <v>120423.398</v>
          </cell>
        </row>
        <row r="233">
          <cell r="A233" t="str">
            <v>CODP2</v>
          </cell>
          <cell r="B233">
            <v>144620.19699999999</v>
          </cell>
        </row>
        <row r="234">
          <cell r="A234" t="str">
            <v>CODP3</v>
          </cell>
          <cell r="B234">
            <v>162077.103</v>
          </cell>
        </row>
        <row r="235">
          <cell r="A235" t="str">
            <v>CODP4</v>
          </cell>
          <cell r="B235">
            <v>191649.43300000002</v>
          </cell>
        </row>
        <row r="236">
          <cell r="A236" t="str">
            <v>CODP5</v>
          </cell>
          <cell r="B236">
            <v>219497.23300000001</v>
          </cell>
        </row>
        <row r="237">
          <cell r="A237" t="str">
            <v>COGASG1</v>
          </cell>
          <cell r="B237">
            <v>286355.18</v>
          </cell>
        </row>
        <row r="238">
          <cell r="A238" t="str">
            <v>COGD1</v>
          </cell>
          <cell r="B238">
            <v>235967.35999999999</v>
          </cell>
        </row>
        <row r="239">
          <cell r="A239" t="str">
            <v>COGD2</v>
          </cell>
          <cell r="B239">
            <v>253920.62</v>
          </cell>
        </row>
        <row r="240">
          <cell r="A240" t="str">
            <v>COGP1</v>
          </cell>
          <cell r="B240">
            <v>109997.28</v>
          </cell>
        </row>
        <row r="241">
          <cell r="A241" t="str">
            <v>COGP2</v>
          </cell>
          <cell r="B241">
            <v>133798.42000000001</v>
          </cell>
        </row>
        <row r="242">
          <cell r="A242" t="str">
            <v>COGP3</v>
          </cell>
          <cell r="B242">
            <v>150973.57999999999</v>
          </cell>
        </row>
        <row r="243">
          <cell r="A243" t="str">
            <v>COGP4</v>
          </cell>
          <cell r="B243">
            <v>178743.38</v>
          </cell>
        </row>
        <row r="244">
          <cell r="A244" t="str">
            <v>COGP5</v>
          </cell>
          <cell r="B244">
            <v>206148.38</v>
          </cell>
        </row>
        <row r="245">
          <cell r="A245" t="str">
            <v>COLASG1</v>
          </cell>
          <cell r="B245">
            <v>246885.25</v>
          </cell>
        </row>
        <row r="246">
          <cell r="A246" t="str">
            <v>COLD1</v>
          </cell>
          <cell r="B246">
            <v>205705</v>
          </cell>
        </row>
        <row r="247">
          <cell r="A247" t="str">
            <v>COLD2</v>
          </cell>
          <cell r="B247">
            <v>220431.25</v>
          </cell>
        </row>
        <row r="248">
          <cell r="A248" t="str">
            <v>COLP1</v>
          </cell>
          <cell r="B248">
            <v>100973.5</v>
          </cell>
        </row>
        <row r="249">
          <cell r="A249" t="str">
            <v>COLP2</v>
          </cell>
          <cell r="B249">
            <v>120312.75</v>
          </cell>
        </row>
        <row r="250">
          <cell r="A250" t="str">
            <v>COLP3</v>
          </cell>
          <cell r="B250">
            <v>134314.25</v>
          </cell>
        </row>
        <row r="251">
          <cell r="A251" t="str">
            <v>COLP4</v>
          </cell>
          <cell r="B251">
            <v>157960.75</v>
          </cell>
        </row>
        <row r="252">
          <cell r="A252" t="str">
            <v>COLP5</v>
          </cell>
          <cell r="B252">
            <v>180366.75</v>
          </cell>
        </row>
        <row r="253">
          <cell r="A253" t="str">
            <v>COMASG1</v>
          </cell>
          <cell r="B253">
            <v>291013.54800000001</v>
          </cell>
        </row>
        <row r="254">
          <cell r="A254" t="str">
            <v>COMD1</v>
          </cell>
          <cell r="B254">
            <v>242886.89600000001</v>
          </cell>
        </row>
        <row r="255">
          <cell r="A255" t="str">
            <v>COMD2</v>
          </cell>
          <cell r="B255">
            <v>260047.13199999998</v>
          </cell>
        </row>
        <row r="256">
          <cell r="A256" t="str">
            <v>COMP1</v>
          </cell>
          <cell r="B256">
            <v>118830.208</v>
          </cell>
        </row>
        <row r="257">
          <cell r="A257" t="str">
            <v>COMP2</v>
          </cell>
          <cell r="B257">
            <v>141536.41200000001</v>
          </cell>
        </row>
        <row r="258">
          <cell r="A258" t="str">
            <v>COMP3</v>
          </cell>
          <cell r="B258">
            <v>157933.38800000001</v>
          </cell>
        </row>
        <row r="259">
          <cell r="A259" t="str">
            <v>COMP4</v>
          </cell>
          <cell r="B259">
            <v>186340.068</v>
          </cell>
        </row>
        <row r="260">
          <cell r="A260" t="str">
            <v>COMP5</v>
          </cell>
          <cell r="B260">
            <v>212518.86799999999</v>
          </cell>
        </row>
        <row r="261">
          <cell r="A261" t="str">
            <v>CPVASG1</v>
          </cell>
          <cell r="B261">
            <v>268612.033</v>
          </cell>
        </row>
        <row r="262">
          <cell r="A262" t="str">
            <v>CPVD1</v>
          </cell>
          <cell r="B262">
            <v>224186.11600000001</v>
          </cell>
        </row>
        <row r="263">
          <cell r="A263" t="str">
            <v>CPVD2</v>
          </cell>
          <cell r="B263">
            <v>240048.997</v>
          </cell>
        </row>
        <row r="264">
          <cell r="A264" t="str">
            <v>CPVP1</v>
          </cell>
          <cell r="B264">
            <v>110171.018</v>
          </cell>
        </row>
        <row r="265">
          <cell r="A265" t="str">
            <v>CPVP2</v>
          </cell>
          <cell r="B265">
            <v>131083.62700000001</v>
          </cell>
        </row>
        <row r="266">
          <cell r="A266" t="str">
            <v>CPVP3</v>
          </cell>
          <cell r="B266">
            <v>146203.67300000001</v>
          </cell>
        </row>
        <row r="267">
          <cell r="A267" t="str">
            <v>CPVP4</v>
          </cell>
          <cell r="B267">
            <v>172201.70299999998</v>
          </cell>
        </row>
        <row r="268">
          <cell r="A268" t="str">
            <v>CPVP5</v>
          </cell>
          <cell r="B268">
            <v>196370.503</v>
          </cell>
        </row>
        <row r="269">
          <cell r="A269" t="str">
            <v>CRIASG1</v>
          </cell>
          <cell r="B269">
            <v>252367.98</v>
          </cell>
        </row>
        <row r="270">
          <cell r="A270" t="str">
            <v>CRID1</v>
          </cell>
          <cell r="B270">
            <v>208807.96</v>
          </cell>
        </row>
        <row r="271">
          <cell r="A271" t="str">
            <v>CRID2</v>
          </cell>
          <cell r="B271">
            <v>224367.82</v>
          </cell>
        </row>
        <row r="272">
          <cell r="A272" t="str">
            <v>CRIP1</v>
          </cell>
          <cell r="B272">
            <v>99671.08</v>
          </cell>
        </row>
        <row r="273">
          <cell r="A273" t="str">
            <v>CRIP2</v>
          </cell>
          <cell r="B273">
            <v>120163.62</v>
          </cell>
        </row>
        <row r="274">
          <cell r="A274" t="str">
            <v>CRIP3</v>
          </cell>
          <cell r="B274">
            <v>134985.38</v>
          </cell>
        </row>
        <row r="275">
          <cell r="A275" t="str">
            <v>CRIP4</v>
          </cell>
          <cell r="B275">
            <v>159155.18</v>
          </cell>
        </row>
        <row r="276">
          <cell r="A276" t="str">
            <v>CRIP5</v>
          </cell>
          <cell r="B276">
            <v>182854.18</v>
          </cell>
        </row>
        <row r="277">
          <cell r="A277" t="str">
            <v>CUBASG1</v>
          </cell>
          <cell r="B277">
            <v>273790.87300000002</v>
          </cell>
        </row>
        <row r="278">
          <cell r="A278" t="str">
            <v>CUBD1</v>
          </cell>
          <cell r="B278">
            <v>227205.796</v>
          </cell>
        </row>
        <row r="279">
          <cell r="A279" t="str">
            <v>CUBD2</v>
          </cell>
          <cell r="B279">
            <v>243825.557</v>
          </cell>
        </row>
        <row r="280">
          <cell r="A280" t="str">
            <v>CUBP1</v>
          </cell>
          <cell r="B280">
            <v>109147.658</v>
          </cell>
        </row>
        <row r="281">
          <cell r="A281" t="str">
            <v>CUBP2</v>
          </cell>
          <cell r="B281">
            <v>131105.587</v>
          </cell>
        </row>
        <row r="282">
          <cell r="A282" t="str">
            <v>CUBP3</v>
          </cell>
          <cell r="B282">
            <v>146970.71299999999</v>
          </cell>
        </row>
        <row r="283">
          <cell r="A283" t="str">
            <v>CUBP4</v>
          </cell>
          <cell r="B283">
            <v>173466.14300000001</v>
          </cell>
        </row>
        <row r="284">
          <cell r="A284" t="str">
            <v>CUBP5</v>
          </cell>
          <cell r="B284">
            <v>198806.943</v>
          </cell>
        </row>
        <row r="285">
          <cell r="A285" t="str">
            <v>CYPASG1</v>
          </cell>
          <cell r="B285">
            <v>248595</v>
          </cell>
        </row>
        <row r="286">
          <cell r="A286" t="str">
            <v>CYPD1</v>
          </cell>
          <cell r="B286">
            <v>207071</v>
          </cell>
        </row>
        <row r="287">
          <cell r="A287" t="str">
            <v>CYPD2</v>
          </cell>
          <cell r="B287">
            <v>221917</v>
          </cell>
        </row>
        <row r="288">
          <cell r="A288" t="str">
            <v>CYPP1</v>
          </cell>
          <cell r="B288">
            <v>101493</v>
          </cell>
        </row>
        <row r="289">
          <cell r="A289" t="str">
            <v>CYPP2</v>
          </cell>
          <cell r="B289">
            <v>120999</v>
          </cell>
        </row>
        <row r="290">
          <cell r="A290" t="str">
            <v>CYPP3</v>
          </cell>
          <cell r="B290">
            <v>135119</v>
          </cell>
        </row>
        <row r="291">
          <cell r="A291" t="str">
            <v>CYPP4</v>
          </cell>
          <cell r="B291">
            <v>158946</v>
          </cell>
        </row>
        <row r="292">
          <cell r="A292" t="str">
            <v>CYPP5</v>
          </cell>
          <cell r="B292">
            <v>181539</v>
          </cell>
        </row>
        <row r="293">
          <cell r="A293" t="str">
            <v>DEUASG1</v>
          </cell>
          <cell r="B293">
            <v>267044.21400000004</v>
          </cell>
        </row>
        <row r="294">
          <cell r="A294" t="str">
            <v>DEUD1</v>
          </cell>
          <cell r="B294">
            <v>215362.32800000001</v>
          </cell>
        </row>
        <row r="295">
          <cell r="A295" t="str">
            <v>DEUD2</v>
          </cell>
          <cell r="B295">
            <v>235873.52600000001</v>
          </cell>
        </row>
        <row r="296">
          <cell r="A296" t="str">
            <v>DEUP1</v>
          </cell>
          <cell r="B296">
            <v>93206.843999999997</v>
          </cell>
        </row>
        <row r="297">
          <cell r="A297" t="str">
            <v>DEUP2</v>
          </cell>
          <cell r="B297">
            <v>116065.06600000001</v>
          </cell>
        </row>
        <row r="298">
          <cell r="A298" t="str">
            <v>DEUP3</v>
          </cell>
          <cell r="B298">
            <v>132569.334</v>
          </cell>
        </row>
        <row r="299">
          <cell r="A299" t="str">
            <v>DEUP4</v>
          </cell>
          <cell r="B299">
            <v>158213.07399999999</v>
          </cell>
        </row>
        <row r="300">
          <cell r="A300" t="str">
            <v>DEUP5</v>
          </cell>
          <cell r="B300">
            <v>184560.47399999999</v>
          </cell>
        </row>
        <row r="301">
          <cell r="A301" t="str">
            <v>DJIASG1</v>
          </cell>
          <cell r="B301">
            <v>283732.56400000001</v>
          </cell>
        </row>
        <row r="302">
          <cell r="A302" t="str">
            <v>DJID1</v>
          </cell>
          <cell r="B302">
            <v>236269.52799999999</v>
          </cell>
        </row>
        <row r="303">
          <cell r="A303" t="str">
            <v>DJID2</v>
          </cell>
          <cell r="B303">
            <v>253196.67600000001</v>
          </cell>
        </row>
        <row r="304">
          <cell r="A304" t="str">
            <v>DJIP1</v>
          </cell>
          <cell r="B304">
            <v>114764.944</v>
          </cell>
        </row>
        <row r="305">
          <cell r="A305" t="str">
            <v>DJIP2</v>
          </cell>
          <cell r="B305">
            <v>137148.71600000001</v>
          </cell>
        </row>
        <row r="306">
          <cell r="A306" t="str">
            <v>DJIP3</v>
          </cell>
          <cell r="B306">
            <v>153315.68400000001</v>
          </cell>
        </row>
        <row r="307">
          <cell r="A307" t="str">
            <v>DJIP4</v>
          </cell>
          <cell r="B307">
            <v>180916.924</v>
          </cell>
        </row>
        <row r="308">
          <cell r="A308" t="str">
            <v>DJIP5</v>
          </cell>
          <cell r="B308">
            <v>206733.32399999999</v>
          </cell>
        </row>
        <row r="309">
          <cell r="A309" t="str">
            <v>DNKASG1</v>
          </cell>
          <cell r="B309">
            <v>302413.283</v>
          </cell>
        </row>
        <row r="310">
          <cell r="A310" t="str">
            <v>DNKD1</v>
          </cell>
          <cell r="B310">
            <v>243625.11600000001</v>
          </cell>
        </row>
        <row r="311">
          <cell r="A311" t="str">
            <v>DNKD2</v>
          </cell>
          <cell r="B311">
            <v>266626.24699999997</v>
          </cell>
        </row>
        <row r="312">
          <cell r="A312" t="str">
            <v>DNKP1</v>
          </cell>
          <cell r="B312">
            <v>103951.518</v>
          </cell>
        </row>
        <row r="313">
          <cell r="A313" t="str">
            <v>DNKP2</v>
          </cell>
          <cell r="B313">
            <v>130254.37700000001</v>
          </cell>
        </row>
        <row r="314">
          <cell r="A314" t="str">
            <v>DNKP3</v>
          </cell>
          <cell r="B314">
            <v>149206.92300000001</v>
          </cell>
        </row>
        <row r="315">
          <cell r="A315" t="str">
            <v>DNKP4</v>
          </cell>
          <cell r="B315">
            <v>178595.45300000001</v>
          </cell>
        </row>
        <row r="316">
          <cell r="A316" t="str">
            <v>DNKP5</v>
          </cell>
          <cell r="B316">
            <v>208801.253</v>
          </cell>
        </row>
        <row r="317">
          <cell r="A317" t="str">
            <v>DOMASG1</v>
          </cell>
          <cell r="B317">
            <v>258431.28</v>
          </cell>
        </row>
        <row r="318">
          <cell r="A318" t="str">
            <v>DOMD1</v>
          </cell>
          <cell r="B318">
            <v>213652.56</v>
          </cell>
        </row>
        <row r="319">
          <cell r="A319" t="str">
            <v>DOMD2</v>
          </cell>
          <cell r="B319">
            <v>229639.52</v>
          </cell>
        </row>
        <row r="320">
          <cell r="A320" t="str">
            <v>DOMP1</v>
          </cell>
          <cell r="B320">
            <v>101512.88</v>
          </cell>
        </row>
        <row r="321">
          <cell r="A321" t="str">
            <v>DOMP2</v>
          </cell>
          <cell r="B321">
            <v>122596.32</v>
          </cell>
        </row>
        <row r="322">
          <cell r="A322" t="str">
            <v>DOMP3</v>
          </cell>
          <cell r="B322">
            <v>137837.68</v>
          </cell>
        </row>
        <row r="323">
          <cell r="A323" t="str">
            <v>DOMP4</v>
          </cell>
          <cell r="B323">
            <v>162650.48000000001</v>
          </cell>
        </row>
        <row r="324">
          <cell r="A324" t="str">
            <v>DOMP5</v>
          </cell>
          <cell r="B324">
            <v>187010.48</v>
          </cell>
        </row>
        <row r="325">
          <cell r="A325" t="str">
            <v>DZAASG1</v>
          </cell>
          <cell r="B325">
            <v>285686.95299999998</v>
          </cell>
        </row>
        <row r="326">
          <cell r="A326" t="str">
            <v>DZAD1</v>
          </cell>
          <cell r="B326">
            <v>239428.95600000001</v>
          </cell>
        </row>
        <row r="327">
          <cell r="A327" t="str">
            <v>DZAD2</v>
          </cell>
          <cell r="B327">
            <v>255934.277</v>
          </cell>
        </row>
        <row r="328">
          <cell r="A328" t="str">
            <v>DZAP1</v>
          </cell>
          <cell r="B328">
            <v>119067.338</v>
          </cell>
        </row>
        <row r="329">
          <cell r="A329" t="str">
            <v>DZAP2</v>
          </cell>
          <cell r="B329">
            <v>140867.10700000002</v>
          </cell>
        </row>
        <row r="330">
          <cell r="A330" t="str">
            <v>DZAP3</v>
          </cell>
          <cell r="B330">
            <v>156618.193</v>
          </cell>
        </row>
        <row r="331">
          <cell r="A331" t="str">
            <v>DZAP4</v>
          </cell>
          <cell r="B331">
            <v>184498.42300000001</v>
          </cell>
        </row>
        <row r="332">
          <cell r="A332" t="str">
            <v>DZAP5</v>
          </cell>
          <cell r="B332">
            <v>209662.223</v>
          </cell>
        </row>
        <row r="333">
          <cell r="A333" t="str">
            <v>ECUASG1</v>
          </cell>
          <cell r="B333">
            <v>232762.19500000001</v>
          </cell>
        </row>
        <row r="334">
          <cell r="A334" t="str">
            <v>ECUD1</v>
          </cell>
          <cell r="B334">
            <v>193140.14</v>
          </cell>
        </row>
        <row r="335">
          <cell r="A335" t="str">
            <v>ECUD2</v>
          </cell>
          <cell r="B335">
            <v>207320.255</v>
          </cell>
        </row>
        <row r="336">
          <cell r="A336" t="str">
            <v>ECUP1</v>
          </cell>
          <cell r="B336">
            <v>93715.47</v>
          </cell>
        </row>
        <row r="337">
          <cell r="A337" t="str">
            <v>ECUP2</v>
          </cell>
          <cell r="B337">
            <v>112297.705</v>
          </cell>
        </row>
        <row r="338">
          <cell r="A338" t="str">
            <v>ECUP3</v>
          </cell>
          <cell r="B338">
            <v>125763.795</v>
          </cell>
        </row>
        <row r="339">
          <cell r="A339" t="str">
            <v>ECUP4</v>
          </cell>
          <cell r="B339">
            <v>147856.245</v>
          </cell>
        </row>
        <row r="340">
          <cell r="A340" t="str">
            <v>ECUP5</v>
          </cell>
          <cell r="B340">
            <v>169417.245</v>
          </cell>
        </row>
        <row r="341">
          <cell r="A341" t="str">
            <v>EGYASG1</v>
          </cell>
          <cell r="B341">
            <v>247607.829</v>
          </cell>
        </row>
        <row r="342">
          <cell r="A342" t="str">
            <v>EGYD1</v>
          </cell>
          <cell r="B342">
            <v>205003.30800000002</v>
          </cell>
        </row>
        <row r="343">
          <cell r="A343" t="str">
            <v>EGYD2</v>
          </cell>
          <cell r="B343">
            <v>220228.56099999999</v>
          </cell>
        </row>
        <row r="344">
          <cell r="A344" t="str">
            <v>EGYP1</v>
          </cell>
          <cell r="B344">
            <v>98224.633999999991</v>
          </cell>
        </row>
        <row r="345">
          <cell r="A345" t="str">
            <v>EGYP2</v>
          </cell>
          <cell r="B345">
            <v>118253.751</v>
          </cell>
        </row>
        <row r="346">
          <cell r="A346" t="str">
            <v>EGYP3</v>
          </cell>
          <cell r="B346">
            <v>132746.149</v>
          </cell>
        </row>
        <row r="347">
          <cell r="A347" t="str">
            <v>EGYP4</v>
          </cell>
          <cell r="B347">
            <v>156411.53899999999</v>
          </cell>
        </row>
        <row r="348">
          <cell r="A348" t="str">
            <v>EGYP5</v>
          </cell>
          <cell r="B348">
            <v>179590.93900000001</v>
          </cell>
        </row>
        <row r="349">
          <cell r="A349" t="str">
            <v>ERIASG1</v>
          </cell>
          <cell r="B349">
            <v>302756.16099999996</v>
          </cell>
        </row>
        <row r="350">
          <cell r="A350" t="str">
            <v>ERID1</v>
          </cell>
          <cell r="B350">
            <v>257336.17199999999</v>
          </cell>
        </row>
        <row r="351">
          <cell r="A351" t="str">
            <v>ERID2</v>
          </cell>
          <cell r="B351">
            <v>273548.34899999999</v>
          </cell>
        </row>
        <row r="352">
          <cell r="A352" t="str">
            <v>ERIP1</v>
          </cell>
          <cell r="B352">
            <v>140872.90600000002</v>
          </cell>
        </row>
        <row r="353">
          <cell r="A353" t="str">
            <v>ERIP2</v>
          </cell>
          <cell r="B353">
            <v>162266.05900000001</v>
          </cell>
        </row>
        <row r="354">
          <cell r="A354" t="str">
            <v>ERIP3</v>
          </cell>
          <cell r="B354">
            <v>177729.041</v>
          </cell>
        </row>
        <row r="355">
          <cell r="A355" t="str">
            <v>ERIP4</v>
          </cell>
          <cell r="B355">
            <v>204251.55100000001</v>
          </cell>
        </row>
        <row r="356">
          <cell r="A356" t="str">
            <v>ERIP5</v>
          </cell>
          <cell r="B356">
            <v>228958.15100000001</v>
          </cell>
        </row>
        <row r="357">
          <cell r="A357" t="str">
            <v>ESTASG1</v>
          </cell>
          <cell r="B357">
            <v>244591.66200000001</v>
          </cell>
        </row>
        <row r="358">
          <cell r="A358" t="str">
            <v>ESTD1</v>
          </cell>
          <cell r="B358">
            <v>202593.024</v>
          </cell>
        </row>
        <row r="359">
          <cell r="A359" t="str">
            <v>ESTD2</v>
          </cell>
          <cell r="B359">
            <v>217605.758</v>
          </cell>
        </row>
        <row r="360">
          <cell r="A360" t="str">
            <v>ESTP1</v>
          </cell>
          <cell r="B360">
            <v>97308.45199999999</v>
          </cell>
        </row>
        <row r="361">
          <cell r="A361" t="str">
            <v>ESTP2</v>
          </cell>
          <cell r="B361">
            <v>117043.57800000001</v>
          </cell>
        </row>
        <row r="362">
          <cell r="A362" t="str">
            <v>ESTP3</v>
          </cell>
          <cell r="B362">
            <v>131327.622</v>
          </cell>
        </row>
        <row r="363">
          <cell r="A363" t="str">
            <v>ESTP4</v>
          </cell>
          <cell r="B363">
            <v>154674.04200000002</v>
          </cell>
        </row>
        <row r="364">
          <cell r="A364" t="str">
            <v>ESTP5</v>
          </cell>
          <cell r="B364">
            <v>177525.242</v>
          </cell>
        </row>
        <row r="365">
          <cell r="A365" t="str">
            <v>ETHASG1</v>
          </cell>
          <cell r="B365">
            <v>274250.35800000001</v>
          </cell>
        </row>
        <row r="366">
          <cell r="A366" t="str">
            <v>ETHD1</v>
          </cell>
          <cell r="B366">
            <v>228692.016</v>
          </cell>
        </row>
        <row r="367">
          <cell r="A367" t="str">
            <v>ETHD2</v>
          </cell>
          <cell r="B367">
            <v>244951.42199999999</v>
          </cell>
        </row>
        <row r="368">
          <cell r="A368" t="str">
            <v>ETHP1</v>
          </cell>
          <cell r="B368">
            <v>111884.46799999999</v>
          </cell>
        </row>
        <row r="369">
          <cell r="A369" t="str">
            <v>ETHP2</v>
          </cell>
          <cell r="B369">
            <v>133344.802</v>
          </cell>
        </row>
        <row r="370">
          <cell r="A370" t="str">
            <v>ETHP3</v>
          </cell>
          <cell r="B370">
            <v>148855.99799999999</v>
          </cell>
        </row>
        <row r="371">
          <cell r="A371" t="str">
            <v>ETHP4</v>
          </cell>
          <cell r="B371">
            <v>175451.77799999999</v>
          </cell>
        </row>
        <row r="372">
          <cell r="A372" t="str">
            <v>ETHP5</v>
          </cell>
          <cell r="B372">
            <v>200234.57800000001</v>
          </cell>
        </row>
        <row r="373">
          <cell r="A373" t="str">
            <v>FJIASG1</v>
          </cell>
          <cell r="B373">
            <v>259363.85200000001</v>
          </cell>
        </row>
        <row r="374">
          <cell r="A374" t="str">
            <v>FJID1</v>
          </cell>
          <cell r="B374">
            <v>215676.90400000001</v>
          </cell>
        </row>
        <row r="375">
          <cell r="A375" t="str">
            <v>FJID2</v>
          </cell>
          <cell r="B375">
            <v>231281.46799999999</v>
          </cell>
        </row>
        <row r="376">
          <cell r="A376" t="str">
            <v>FJIP1</v>
          </cell>
          <cell r="B376">
            <v>104765.19200000001</v>
          </cell>
        </row>
        <row r="377">
          <cell r="A377" t="str">
            <v>FJIP2</v>
          </cell>
          <cell r="B377">
            <v>125318.18799999999</v>
          </cell>
        </row>
        <row r="378">
          <cell r="A378" t="str">
            <v>FJIP3</v>
          </cell>
          <cell r="B378">
            <v>140185.01199999999</v>
          </cell>
        </row>
        <row r="379">
          <cell r="A379" t="str">
            <v>FJIP4</v>
          </cell>
          <cell r="B379">
            <v>165152.33199999999</v>
          </cell>
        </row>
        <row r="380">
          <cell r="A380" t="str">
            <v>FJIP5</v>
          </cell>
          <cell r="B380">
            <v>188920.53200000001</v>
          </cell>
        </row>
        <row r="381">
          <cell r="A381" t="str">
            <v>GABASG1</v>
          </cell>
          <cell r="B381">
            <v>267074.85700000002</v>
          </cell>
        </row>
        <row r="382">
          <cell r="A382" t="str">
            <v>GABD1</v>
          </cell>
          <cell r="B382">
            <v>220560.16399999999</v>
          </cell>
        </row>
        <row r="383">
          <cell r="A383" t="str">
            <v>GABD2</v>
          </cell>
          <cell r="B383">
            <v>237155.01300000001</v>
          </cell>
        </row>
        <row r="384">
          <cell r="A384" t="str">
            <v>GABP1</v>
          </cell>
          <cell r="B384">
            <v>104138.92199999999</v>
          </cell>
        </row>
        <row r="385">
          <cell r="A385" t="str">
            <v>GABP2</v>
          </cell>
          <cell r="B385">
            <v>126063.283</v>
          </cell>
        </row>
        <row r="386">
          <cell r="A386" t="str">
            <v>GABP3</v>
          </cell>
          <cell r="B386">
            <v>141904.41700000002</v>
          </cell>
        </row>
        <row r="387">
          <cell r="A387" t="str">
            <v>GABP4</v>
          </cell>
          <cell r="B387">
            <v>167631.28700000001</v>
          </cell>
        </row>
        <row r="388">
          <cell r="A388" t="str">
            <v>GABP5</v>
          </cell>
          <cell r="B388">
            <v>192933.48699999999</v>
          </cell>
        </row>
        <row r="389">
          <cell r="A389" t="str">
            <v>GEOASG1</v>
          </cell>
          <cell r="B389">
            <v>265621.43099999998</v>
          </cell>
        </row>
        <row r="390">
          <cell r="A390" t="str">
            <v>GEOD1</v>
          </cell>
          <cell r="B390">
            <v>221795.212</v>
          </cell>
        </row>
        <row r="391">
          <cell r="A391" t="str">
            <v>GEOD2</v>
          </cell>
          <cell r="B391">
            <v>237448.77899999998</v>
          </cell>
        </row>
        <row r="392">
          <cell r="A392" t="str">
            <v>GEOP1</v>
          </cell>
          <cell r="B392">
            <v>109262.326</v>
          </cell>
        </row>
        <row r="393">
          <cell r="A393" t="str">
            <v>GEOP2</v>
          </cell>
          <cell r="B393">
            <v>129883.189</v>
          </cell>
        </row>
        <row r="394">
          <cell r="A394" t="str">
            <v>GEOP3</v>
          </cell>
          <cell r="B394">
            <v>144796.91099999999</v>
          </cell>
        </row>
        <row r="395">
          <cell r="A395" t="str">
            <v>GEOP4</v>
          </cell>
          <cell r="B395">
            <v>170478.12099999998</v>
          </cell>
        </row>
        <row r="396">
          <cell r="A396" t="str">
            <v>GEOP5</v>
          </cell>
          <cell r="B396">
            <v>194320.72099999999</v>
          </cell>
        </row>
        <row r="397">
          <cell r="A397" t="str">
            <v>GHAASG1</v>
          </cell>
          <cell r="B397">
            <v>293722.19799999997</v>
          </cell>
        </row>
        <row r="398">
          <cell r="A398" t="str">
            <v>GHAD1</v>
          </cell>
          <cell r="B398">
            <v>243133.696</v>
          </cell>
        </row>
        <row r="399">
          <cell r="A399" t="str">
            <v>GHAD2</v>
          </cell>
          <cell r="B399">
            <v>261156.98200000002</v>
          </cell>
        </row>
        <row r="400">
          <cell r="A400" t="str">
            <v>GHAP1</v>
          </cell>
          <cell r="B400">
            <v>115202.10800000001</v>
          </cell>
        </row>
        <row r="401">
          <cell r="A401" t="str">
            <v>GHAP2</v>
          </cell>
          <cell r="B401">
            <v>139102.76199999999</v>
          </cell>
        </row>
        <row r="402">
          <cell r="A402" t="str">
            <v>GHAP3</v>
          </cell>
          <cell r="B402">
            <v>156347.038</v>
          </cell>
        </row>
        <row r="403">
          <cell r="A403" t="str">
            <v>GHAP4</v>
          </cell>
          <cell r="B403">
            <v>184953.21799999999</v>
          </cell>
        </row>
        <row r="404">
          <cell r="A404" t="str">
            <v>GHAP5</v>
          </cell>
          <cell r="B404">
            <v>212467.01800000001</v>
          </cell>
        </row>
        <row r="405">
          <cell r="A405" t="str">
            <v>GINASG1</v>
          </cell>
          <cell r="B405">
            <v>275903.97100000002</v>
          </cell>
        </row>
        <row r="406">
          <cell r="A406" t="str">
            <v>GIND1</v>
          </cell>
          <cell r="B406">
            <v>230013.29200000002</v>
          </cell>
        </row>
        <row r="407">
          <cell r="A407" t="str">
            <v>GIND2</v>
          </cell>
          <cell r="B407">
            <v>246389.639</v>
          </cell>
        </row>
        <row r="408">
          <cell r="A408" t="str">
            <v>GINP1</v>
          </cell>
          <cell r="B408">
            <v>112386.166</v>
          </cell>
        </row>
        <row r="409">
          <cell r="A409" t="str">
            <v>GINP2</v>
          </cell>
          <cell r="B409">
            <v>134008.44899999999</v>
          </cell>
        </row>
        <row r="410">
          <cell r="A410" t="str">
            <v>GINP3</v>
          </cell>
          <cell r="B410">
            <v>149633.65100000001</v>
          </cell>
        </row>
        <row r="411">
          <cell r="A411" t="str">
            <v>GINP4</v>
          </cell>
          <cell r="B411">
            <v>176404.261</v>
          </cell>
        </row>
        <row r="412">
          <cell r="A412" t="str">
            <v>GINP5</v>
          </cell>
          <cell r="B412">
            <v>201366.861</v>
          </cell>
        </row>
        <row r="413">
          <cell r="A413" t="str">
            <v>GMBASG1</v>
          </cell>
          <cell r="B413">
            <v>274043.11300000001</v>
          </cell>
        </row>
        <row r="414">
          <cell r="A414" t="str">
            <v>GMBD1</v>
          </cell>
          <cell r="B414">
            <v>228526.27600000001</v>
          </cell>
        </row>
        <row r="415">
          <cell r="A415" t="str">
            <v>GMBD2</v>
          </cell>
          <cell r="B415">
            <v>244772.717</v>
          </cell>
        </row>
        <row r="416">
          <cell r="A416" t="str">
            <v>GMBP1</v>
          </cell>
          <cell r="B416">
            <v>111821.698</v>
          </cell>
        </row>
        <row r="417">
          <cell r="A417" t="str">
            <v>GMBP2</v>
          </cell>
          <cell r="B417">
            <v>133262.147</v>
          </cell>
        </row>
        <row r="418">
          <cell r="A418" t="str">
            <v>GMBP3</v>
          </cell>
          <cell r="B418">
            <v>148759.15299999999</v>
          </cell>
        </row>
        <row r="419">
          <cell r="A419" t="str">
            <v>GMBP4</v>
          </cell>
          <cell r="B419">
            <v>175331.98300000001</v>
          </cell>
        </row>
        <row r="420">
          <cell r="A420" t="str">
            <v>GMBP5</v>
          </cell>
          <cell r="B420">
            <v>200093.783</v>
          </cell>
        </row>
        <row r="421">
          <cell r="A421" t="str">
            <v>GNBASG1</v>
          </cell>
          <cell r="B421">
            <v>292183.91200000001</v>
          </cell>
        </row>
        <row r="422">
          <cell r="A422" t="str">
            <v>GNBD1</v>
          </cell>
          <cell r="B422">
            <v>244621.024</v>
          </cell>
        </row>
        <row r="423">
          <cell r="A423" t="str">
            <v>GNBD2</v>
          </cell>
          <cell r="B423">
            <v>261583.008</v>
          </cell>
        </row>
        <row r="424">
          <cell r="A424" t="str">
            <v>GNBP1</v>
          </cell>
          <cell r="B424">
            <v>121040.952</v>
          </cell>
        </row>
        <row r="425">
          <cell r="A425" t="str">
            <v>GNBP2</v>
          </cell>
          <cell r="B425">
            <v>143473.32800000001</v>
          </cell>
        </row>
        <row r="426">
          <cell r="A426" t="str">
            <v>GNBP3</v>
          </cell>
          <cell r="B426">
            <v>159674.872</v>
          </cell>
        </row>
        <row r="427">
          <cell r="A427" t="str">
            <v>GNBP4</v>
          </cell>
          <cell r="B427">
            <v>188242.79200000002</v>
          </cell>
        </row>
        <row r="428">
          <cell r="A428" t="str">
            <v>GNBP5</v>
          </cell>
          <cell r="B428">
            <v>214113.992</v>
          </cell>
        </row>
        <row r="429">
          <cell r="A429" t="str">
            <v>GNQASG1</v>
          </cell>
          <cell r="B429">
            <v>289588.03999999998</v>
          </cell>
        </row>
        <row r="430">
          <cell r="A430" t="str">
            <v>GNQD1</v>
          </cell>
          <cell r="B430">
            <v>241747.08</v>
          </cell>
        </row>
        <row r="431">
          <cell r="A431" t="str">
            <v>GNQD2</v>
          </cell>
          <cell r="B431">
            <v>258807.36</v>
          </cell>
        </row>
        <row r="432">
          <cell r="A432" t="str">
            <v>GNQP1</v>
          </cell>
          <cell r="B432">
            <v>118397.84</v>
          </cell>
        </row>
        <row r="433">
          <cell r="A433" t="str">
            <v>GNQP2</v>
          </cell>
          <cell r="B433">
            <v>140964.76</v>
          </cell>
        </row>
        <row r="434">
          <cell r="A434" t="str">
            <v>GNQP3</v>
          </cell>
          <cell r="B434">
            <v>157262.24</v>
          </cell>
        </row>
        <row r="435">
          <cell r="A435" t="str">
            <v>GNQP4</v>
          </cell>
          <cell r="B435">
            <v>185519.64</v>
          </cell>
        </row>
        <row r="436">
          <cell r="A436" t="str">
            <v>GNQP5</v>
          </cell>
          <cell r="B436">
            <v>211541.64</v>
          </cell>
        </row>
        <row r="437">
          <cell r="A437" t="str">
            <v>GTMASG1</v>
          </cell>
          <cell r="B437">
            <v>261845.05799999999</v>
          </cell>
        </row>
        <row r="438">
          <cell r="A438" t="str">
            <v>GTMD1</v>
          </cell>
          <cell r="B438">
            <v>217659.416</v>
          </cell>
        </row>
        <row r="439">
          <cell r="A439" t="str">
            <v>GTMD2</v>
          </cell>
          <cell r="B439">
            <v>233437.72200000001</v>
          </cell>
        </row>
        <row r="440">
          <cell r="A440" t="str">
            <v>GTMP1</v>
          </cell>
          <cell r="B440">
            <v>105518.66800000001</v>
          </cell>
        </row>
        <row r="441">
          <cell r="A441" t="str">
            <v>GTMP2</v>
          </cell>
          <cell r="B441">
            <v>126314.102</v>
          </cell>
        </row>
        <row r="442">
          <cell r="A442" t="str">
            <v>GTMP3</v>
          </cell>
          <cell r="B442">
            <v>141350.698</v>
          </cell>
        </row>
        <row r="443">
          <cell r="A443" t="str">
            <v>GTMP4</v>
          </cell>
          <cell r="B443">
            <v>166581.478</v>
          </cell>
        </row>
        <row r="444">
          <cell r="A444" t="str">
            <v>GTMP5</v>
          </cell>
          <cell r="B444">
            <v>190620.27799999999</v>
          </cell>
        </row>
        <row r="445">
          <cell r="A445" t="str">
            <v>GUYASG1</v>
          </cell>
          <cell r="B445">
            <v>288069.92800000001</v>
          </cell>
        </row>
        <row r="446">
          <cell r="A446" t="str">
            <v>GUYD1</v>
          </cell>
          <cell r="B446">
            <v>239734.65600000002</v>
          </cell>
        </row>
        <row r="447">
          <cell r="A447" t="str">
            <v>GUYD2</v>
          </cell>
          <cell r="B447">
            <v>256968.552</v>
          </cell>
        </row>
        <row r="448">
          <cell r="A448" t="str">
            <v>GUYP1</v>
          </cell>
          <cell r="B448">
            <v>116081.68799999999</v>
          </cell>
        </row>
        <row r="449">
          <cell r="A449" t="str">
            <v>GUYP2</v>
          </cell>
          <cell r="B449">
            <v>138889.63199999998</v>
          </cell>
        </row>
        <row r="450">
          <cell r="A450" t="str">
            <v>GUYP3</v>
          </cell>
          <cell r="B450">
            <v>155357.16800000001</v>
          </cell>
        </row>
        <row r="451">
          <cell r="A451" t="str">
            <v>GUYP4</v>
          </cell>
          <cell r="B451">
            <v>183415.64799999999</v>
          </cell>
        </row>
        <row r="452">
          <cell r="A452" t="str">
            <v>GUYP5</v>
          </cell>
          <cell r="B452">
            <v>209706.448</v>
          </cell>
        </row>
        <row r="453">
          <cell r="A453" t="str">
            <v>HNDASG1</v>
          </cell>
          <cell r="B453">
            <v>258432.90700000001</v>
          </cell>
        </row>
        <row r="454">
          <cell r="A454" t="str">
            <v>HNDD1</v>
          </cell>
          <cell r="B454">
            <v>213653.764</v>
          </cell>
        </row>
        <row r="455">
          <cell r="A455" t="str">
            <v>HNDD2</v>
          </cell>
          <cell r="B455">
            <v>229640.46299999999</v>
          </cell>
        </row>
        <row r="456">
          <cell r="A456" t="str">
            <v>HNDP1</v>
          </cell>
          <cell r="B456">
            <v>101514.22200000001</v>
          </cell>
        </row>
        <row r="457">
          <cell r="A457" t="str">
            <v>HNDP2</v>
          </cell>
          <cell r="B457">
            <v>122596.23300000001</v>
          </cell>
        </row>
        <row r="458">
          <cell r="A458" t="str">
            <v>HNDP3</v>
          </cell>
          <cell r="B458">
            <v>137838.467</v>
          </cell>
        </row>
        <row r="459">
          <cell r="A459" t="str">
            <v>HNDP4</v>
          </cell>
          <cell r="B459">
            <v>162650.837</v>
          </cell>
        </row>
        <row r="460">
          <cell r="A460" t="str">
            <v>HNDP5</v>
          </cell>
          <cell r="B460">
            <v>187010.03700000001</v>
          </cell>
        </row>
        <row r="461">
          <cell r="A461" t="str">
            <v>HRVASG1</v>
          </cell>
          <cell r="B461">
            <v>265932.397</v>
          </cell>
        </row>
        <row r="462">
          <cell r="A462" t="str">
            <v>HRVD1</v>
          </cell>
          <cell r="B462">
            <v>219647.24400000001</v>
          </cell>
        </row>
        <row r="463">
          <cell r="A463" t="str">
            <v>HRVD2</v>
          </cell>
          <cell r="B463">
            <v>236160.87299999999</v>
          </cell>
        </row>
        <row r="464">
          <cell r="A464" t="str">
            <v>HRVP1</v>
          </cell>
          <cell r="B464">
            <v>103791.762</v>
          </cell>
        </row>
        <row r="465">
          <cell r="A465" t="str">
            <v>HRVP2</v>
          </cell>
          <cell r="B465">
            <v>125604.54300000001</v>
          </cell>
        </row>
        <row r="466">
          <cell r="A466" t="str">
            <v>HRVP3</v>
          </cell>
          <cell r="B466">
            <v>141366.15700000001</v>
          </cell>
        </row>
        <row r="467">
          <cell r="A467" t="str">
            <v>HRVP4</v>
          </cell>
          <cell r="B467">
            <v>166973.427</v>
          </cell>
        </row>
        <row r="468">
          <cell r="A468" t="str">
            <v>HRVP5</v>
          </cell>
          <cell r="B468">
            <v>192150.62700000001</v>
          </cell>
        </row>
        <row r="469">
          <cell r="A469" t="str">
            <v>HTIASG1</v>
          </cell>
          <cell r="B469">
            <v>343115.76300000004</v>
          </cell>
        </row>
        <row r="470">
          <cell r="A470" t="str">
            <v>HTID1</v>
          </cell>
          <cell r="B470">
            <v>294715.076</v>
          </cell>
        </row>
        <row r="471">
          <cell r="A471" t="str">
            <v>HTID2</v>
          </cell>
          <cell r="B471">
            <v>311970.56700000004</v>
          </cell>
        </row>
        <row r="472">
          <cell r="A472" t="str">
            <v>HTIP1</v>
          </cell>
          <cell r="B472">
            <v>169981.598</v>
          </cell>
        </row>
        <row r="473">
          <cell r="A473" t="str">
            <v>HTIP2</v>
          </cell>
          <cell r="B473">
            <v>192820.497</v>
          </cell>
        </row>
        <row r="474">
          <cell r="A474" t="str">
            <v>HTIP3</v>
          </cell>
          <cell r="B474">
            <v>209310.80300000001</v>
          </cell>
        </row>
        <row r="475">
          <cell r="A475" t="str">
            <v>HTIP4</v>
          </cell>
          <cell r="B475">
            <v>237864.133</v>
          </cell>
        </row>
        <row r="476">
          <cell r="A476" t="str">
            <v>HTIP5</v>
          </cell>
          <cell r="B476">
            <v>264191.93299999996</v>
          </cell>
        </row>
        <row r="477">
          <cell r="A477" t="str">
            <v>IDNASG1</v>
          </cell>
          <cell r="B477">
            <v>262388.02600000001</v>
          </cell>
        </row>
        <row r="478">
          <cell r="A478" t="str">
            <v>IDND1</v>
          </cell>
          <cell r="B478">
            <v>218093.152</v>
          </cell>
        </row>
        <row r="479">
          <cell r="A479" t="str">
            <v>IDND2</v>
          </cell>
          <cell r="B479">
            <v>233910.63399999999</v>
          </cell>
        </row>
        <row r="480">
          <cell r="A480" t="str">
            <v>IDNP1</v>
          </cell>
          <cell r="B480">
            <v>105683.196</v>
          </cell>
        </row>
        <row r="481">
          <cell r="A481" t="str">
            <v>IDNP2</v>
          </cell>
          <cell r="B481">
            <v>126531.49400000001</v>
          </cell>
        </row>
        <row r="482">
          <cell r="A482" t="str">
            <v>IDNP3</v>
          </cell>
          <cell r="B482">
            <v>141607.106</v>
          </cell>
        </row>
        <row r="483">
          <cell r="A483" t="str">
            <v>IDNP4</v>
          </cell>
          <cell r="B483">
            <v>166895.766</v>
          </cell>
        </row>
        <row r="484">
          <cell r="A484" t="str">
            <v>IDNP5</v>
          </cell>
          <cell r="B484">
            <v>190992.36599999998</v>
          </cell>
        </row>
        <row r="485">
          <cell r="A485" t="str">
            <v>INDASG1</v>
          </cell>
          <cell r="B485">
            <v>254557.614</v>
          </cell>
        </row>
        <row r="486">
          <cell r="A486" t="str">
            <v>INDD1</v>
          </cell>
          <cell r="B486">
            <v>211835.128</v>
          </cell>
        </row>
        <row r="487">
          <cell r="A487" t="str">
            <v>INDD2</v>
          </cell>
          <cell r="B487">
            <v>227102.12599999999</v>
          </cell>
        </row>
        <row r="488">
          <cell r="A488" t="str">
            <v>INDP1</v>
          </cell>
          <cell r="B488">
            <v>103304.24400000001</v>
          </cell>
        </row>
        <row r="489">
          <cell r="A489" t="str">
            <v>INDP2</v>
          </cell>
          <cell r="B489">
            <v>123390.666</v>
          </cell>
        </row>
        <row r="490">
          <cell r="A490" t="str">
            <v>INDP3</v>
          </cell>
          <cell r="B490">
            <v>137923.734</v>
          </cell>
        </row>
        <row r="491">
          <cell r="A491" t="str">
            <v>INDP4</v>
          </cell>
          <cell r="B491">
            <v>162382.47399999999</v>
          </cell>
        </row>
        <row r="492">
          <cell r="A492" t="str">
            <v>INDP5</v>
          </cell>
          <cell r="B492">
            <v>185625.87400000001</v>
          </cell>
        </row>
        <row r="493">
          <cell r="A493" t="str">
            <v>IRNASG1</v>
          </cell>
          <cell r="B493">
            <v>282463.74</v>
          </cell>
        </row>
        <row r="494">
          <cell r="A494" t="str">
            <v>IRND1</v>
          </cell>
          <cell r="B494">
            <v>235255.48</v>
          </cell>
        </row>
        <row r="495">
          <cell r="A495" t="str">
            <v>IRND2</v>
          </cell>
          <cell r="B495">
            <v>252093.66</v>
          </cell>
        </row>
        <row r="496">
          <cell r="A496" t="str">
            <v>IRNP1</v>
          </cell>
          <cell r="B496">
            <v>114379.04</v>
          </cell>
        </row>
        <row r="497">
          <cell r="A497" t="str">
            <v>IRNP2</v>
          </cell>
          <cell r="B497">
            <v>136640.06</v>
          </cell>
        </row>
        <row r="498">
          <cell r="A498" t="str">
            <v>IRNP3</v>
          </cell>
          <cell r="B498">
            <v>152718.94</v>
          </cell>
        </row>
        <row r="499">
          <cell r="A499" t="str">
            <v>IRNP4</v>
          </cell>
          <cell r="B499">
            <v>180185.34</v>
          </cell>
        </row>
        <row r="500">
          <cell r="A500" t="str">
            <v>IRNP5</v>
          </cell>
          <cell r="B500">
            <v>205864.34</v>
          </cell>
        </row>
        <row r="501">
          <cell r="A501" t="str">
            <v>IRQASG1</v>
          </cell>
          <cell r="B501">
            <v>313476.875</v>
          </cell>
        </row>
        <row r="502">
          <cell r="A502" t="str">
            <v>IRQD1</v>
          </cell>
          <cell r="B502">
            <v>268608.5</v>
          </cell>
        </row>
        <row r="503">
          <cell r="A503" t="str">
            <v>IRQD2</v>
          </cell>
          <cell r="B503">
            <v>284627.375</v>
          </cell>
        </row>
        <row r="504">
          <cell r="A504" t="str">
            <v>IRQP1</v>
          </cell>
          <cell r="B504">
            <v>152590.75</v>
          </cell>
        </row>
        <row r="505">
          <cell r="A505" t="str">
            <v>IRQP2</v>
          </cell>
          <cell r="B505">
            <v>173716.625</v>
          </cell>
        </row>
        <row r="506">
          <cell r="A506" t="str">
            <v>IRQP3</v>
          </cell>
          <cell r="B506">
            <v>188989.875</v>
          </cell>
        </row>
        <row r="507">
          <cell r="A507" t="str">
            <v>IRQP4</v>
          </cell>
          <cell r="B507">
            <v>215679.125</v>
          </cell>
        </row>
        <row r="508">
          <cell r="A508" t="str">
            <v>IRQP5</v>
          </cell>
          <cell r="B508">
            <v>240087.125</v>
          </cell>
        </row>
        <row r="509">
          <cell r="A509" t="str">
            <v>ISRASG1</v>
          </cell>
          <cell r="B509">
            <v>260430.41500000001</v>
          </cell>
        </row>
        <row r="510">
          <cell r="A510" t="str">
            <v>ISRD1</v>
          </cell>
          <cell r="B510">
            <v>217647.58</v>
          </cell>
        </row>
        <row r="511">
          <cell r="A511" t="str">
            <v>ISRD2</v>
          </cell>
          <cell r="B511">
            <v>232935.23499999999</v>
          </cell>
        </row>
        <row r="512">
          <cell r="A512" t="str">
            <v>ISRP1</v>
          </cell>
          <cell r="B512">
            <v>107685.59</v>
          </cell>
        </row>
        <row r="513">
          <cell r="A513" t="str">
            <v>ISRP2</v>
          </cell>
          <cell r="B513">
            <v>127799.88499999999</v>
          </cell>
        </row>
        <row r="514">
          <cell r="A514" t="str">
            <v>ISRP3</v>
          </cell>
          <cell r="B514">
            <v>142355.61499999999</v>
          </cell>
        </row>
        <row r="515">
          <cell r="A515" t="str">
            <v>ISRP4</v>
          </cell>
          <cell r="B515">
            <v>167486.26500000001</v>
          </cell>
        </row>
        <row r="516">
          <cell r="A516" t="str">
            <v>ISRP5</v>
          </cell>
          <cell r="B516">
            <v>190763.26500000001</v>
          </cell>
        </row>
        <row r="517">
          <cell r="A517" t="str">
            <v>JAMASG1</v>
          </cell>
          <cell r="B517">
            <v>290577.516</v>
          </cell>
        </row>
        <row r="518">
          <cell r="A518" t="str">
            <v>JAMD1</v>
          </cell>
          <cell r="B518">
            <v>240620.63199999998</v>
          </cell>
        </row>
        <row r="519">
          <cell r="A519" t="str">
            <v>JAMD2</v>
          </cell>
          <cell r="B519">
            <v>258423.04399999999</v>
          </cell>
        </row>
        <row r="520">
          <cell r="A520" t="str">
            <v>JAMP1</v>
          </cell>
          <cell r="B520">
            <v>114247.736</v>
          </cell>
        </row>
        <row r="521">
          <cell r="A521" t="str">
            <v>JAMP2</v>
          </cell>
          <cell r="B521">
            <v>137840.804</v>
          </cell>
        </row>
        <row r="522">
          <cell r="A522" t="str">
            <v>JAMP3</v>
          </cell>
          <cell r="B522">
            <v>154867.796</v>
          </cell>
        </row>
        <row r="523">
          <cell r="A523" t="str">
            <v>JAMP4</v>
          </cell>
          <cell r="B523">
            <v>183140.356</v>
          </cell>
        </row>
        <row r="524">
          <cell r="A524" t="str">
            <v>JAMP5</v>
          </cell>
          <cell r="B524">
            <v>210312.95600000001</v>
          </cell>
        </row>
        <row r="525">
          <cell r="A525" t="str">
            <v>JORASG1</v>
          </cell>
          <cell r="B525">
            <v>245517.511</v>
          </cell>
        </row>
        <row r="526">
          <cell r="A526" t="str">
            <v>JORD1</v>
          </cell>
          <cell r="B526">
            <v>203333.372</v>
          </cell>
        </row>
        <row r="527">
          <cell r="A527" t="str">
            <v>JORD2</v>
          </cell>
          <cell r="B527">
            <v>218410.49900000001</v>
          </cell>
        </row>
        <row r="528">
          <cell r="A528" t="str">
            <v>JORP1</v>
          </cell>
          <cell r="B528">
            <v>97590.005999999994</v>
          </cell>
        </row>
        <row r="529">
          <cell r="A529" t="str">
            <v>JORP2</v>
          </cell>
          <cell r="B529">
            <v>117414.709</v>
          </cell>
        </row>
        <row r="530">
          <cell r="A530" t="str">
            <v>JORP3</v>
          </cell>
          <cell r="B530">
            <v>131762.391</v>
          </cell>
        </row>
        <row r="531">
          <cell r="A531" t="str">
            <v>JORP4</v>
          </cell>
          <cell r="B531">
            <v>155207.40100000001</v>
          </cell>
        </row>
        <row r="532">
          <cell r="A532" t="str">
            <v>JORP5</v>
          </cell>
          <cell r="B532">
            <v>178159.00099999999</v>
          </cell>
        </row>
        <row r="533">
          <cell r="A533" t="str">
            <v>JPNASG1</v>
          </cell>
          <cell r="B533">
            <v>328032.89</v>
          </cell>
        </row>
        <row r="534">
          <cell r="A534" t="str">
            <v>JPND1</v>
          </cell>
          <cell r="B534">
            <v>264099.28000000003</v>
          </cell>
        </row>
        <row r="535">
          <cell r="A535" t="str">
            <v>JPND2</v>
          </cell>
          <cell r="B535">
            <v>288904.01</v>
          </cell>
        </row>
        <row r="536">
          <cell r="A536" t="str">
            <v>JPNP1</v>
          </cell>
          <cell r="B536">
            <v>111735.94</v>
          </cell>
        </row>
        <row r="537">
          <cell r="A537" t="str">
            <v>JPNP2</v>
          </cell>
          <cell r="B537">
            <v>140532.91</v>
          </cell>
        </row>
        <row r="538">
          <cell r="A538" t="str">
            <v>JPNP3</v>
          </cell>
          <cell r="B538">
            <v>161259.09</v>
          </cell>
        </row>
        <row r="539">
          <cell r="A539" t="str">
            <v>JPNP4</v>
          </cell>
          <cell r="B539">
            <v>193359.99</v>
          </cell>
        </row>
        <row r="540">
          <cell r="A540" t="str">
            <v>JPNP5</v>
          </cell>
          <cell r="B540">
            <v>226360.99</v>
          </cell>
        </row>
        <row r="541">
          <cell r="A541" t="str">
            <v>KAZASG1</v>
          </cell>
          <cell r="B541">
            <v>270121.77899999998</v>
          </cell>
        </row>
        <row r="542">
          <cell r="A542" t="str">
            <v>KAZD1</v>
          </cell>
          <cell r="B542">
            <v>224273.70799999998</v>
          </cell>
        </row>
        <row r="543">
          <cell r="A543" t="str">
            <v>KAZD2</v>
          </cell>
          <cell r="B543">
            <v>240635.111</v>
          </cell>
        </row>
        <row r="544">
          <cell r="A544" t="str">
            <v>KAZP1</v>
          </cell>
          <cell r="B544">
            <v>108033.334</v>
          </cell>
        </row>
        <row r="545">
          <cell r="A545" t="str">
            <v>KAZP2</v>
          </cell>
          <cell r="B545">
            <v>129634.80100000001</v>
          </cell>
        </row>
        <row r="546">
          <cell r="A546" t="str">
            <v>KAZP3</v>
          </cell>
          <cell r="B546">
            <v>145245.09899999999</v>
          </cell>
        </row>
        <row r="547">
          <cell r="A547" t="str">
            <v>KAZP4</v>
          </cell>
          <cell r="B547">
            <v>171351.989</v>
          </cell>
        </row>
        <row r="548">
          <cell r="A548" t="str">
            <v>KAZP5</v>
          </cell>
          <cell r="B548">
            <v>196293.389</v>
          </cell>
        </row>
        <row r="549">
          <cell r="A549" t="str">
            <v>KENASG1</v>
          </cell>
          <cell r="B549">
            <v>264471.34400000004</v>
          </cell>
        </row>
        <row r="550">
          <cell r="A550" t="str">
            <v>KEND1</v>
          </cell>
          <cell r="B550">
            <v>220877.08799999999</v>
          </cell>
        </row>
        <row r="551">
          <cell r="A551" t="str">
            <v>KEND2</v>
          </cell>
          <cell r="B551">
            <v>236448.696</v>
          </cell>
        </row>
        <row r="552">
          <cell r="A552" t="str">
            <v>KENP1</v>
          </cell>
          <cell r="B552">
            <v>108913.82399999999</v>
          </cell>
        </row>
        <row r="553">
          <cell r="A553" t="str">
            <v>KENP2</v>
          </cell>
          <cell r="B553">
            <v>129422.53599999999</v>
          </cell>
        </row>
        <row r="554">
          <cell r="A554" t="str">
            <v>KENP3</v>
          </cell>
          <cell r="B554">
            <v>144255.864</v>
          </cell>
        </row>
        <row r="555">
          <cell r="A555" t="str">
            <v>KENP4</v>
          </cell>
          <cell r="B555">
            <v>169815.90400000001</v>
          </cell>
        </row>
        <row r="556">
          <cell r="A556" t="str">
            <v>KENP5</v>
          </cell>
          <cell r="B556">
            <v>193532.304</v>
          </cell>
        </row>
        <row r="557">
          <cell r="A557" t="str">
            <v>KGZASG1</v>
          </cell>
          <cell r="B557">
            <v>259169.47899999999</v>
          </cell>
        </row>
        <row r="558">
          <cell r="A558" t="str">
            <v>KGZD1</v>
          </cell>
          <cell r="B558">
            <v>216640.10800000001</v>
          </cell>
        </row>
        <row r="559">
          <cell r="A559" t="str">
            <v>KGZD2</v>
          </cell>
          <cell r="B559">
            <v>231838.41099999999</v>
          </cell>
        </row>
        <row r="560">
          <cell r="A560" t="str">
            <v>KGZP1</v>
          </cell>
          <cell r="B560">
            <v>107302.534</v>
          </cell>
        </row>
        <row r="561">
          <cell r="A561" t="str">
            <v>KGZP2</v>
          </cell>
          <cell r="B561">
            <v>127295.101</v>
          </cell>
        </row>
        <row r="562">
          <cell r="A562" t="str">
            <v>KGZP3</v>
          </cell>
          <cell r="B562">
            <v>141761.799</v>
          </cell>
        </row>
        <row r="563">
          <cell r="A563" t="str">
            <v>KGZP4</v>
          </cell>
          <cell r="B563">
            <v>166760.68900000001</v>
          </cell>
        </row>
        <row r="564">
          <cell r="A564" t="str">
            <v>KGZP5</v>
          </cell>
          <cell r="B564">
            <v>189899.08900000001</v>
          </cell>
        </row>
        <row r="565">
          <cell r="A565" t="str">
            <v>KHMASG1</v>
          </cell>
          <cell r="B565">
            <v>246849.06</v>
          </cell>
        </row>
        <row r="566">
          <cell r="A566" t="str">
            <v>KHMD1</v>
          </cell>
          <cell r="B566">
            <v>206795.12</v>
          </cell>
        </row>
        <row r="567">
          <cell r="A567" t="str">
            <v>KHMD2</v>
          </cell>
          <cell r="B567">
            <v>221126.54</v>
          </cell>
        </row>
        <row r="568">
          <cell r="A568" t="str">
            <v>KHMP1</v>
          </cell>
          <cell r="B568">
            <v>103559.76</v>
          </cell>
        </row>
        <row r="569">
          <cell r="A569" t="str">
            <v>KHMP2</v>
          </cell>
          <cell r="B569">
            <v>122352.14</v>
          </cell>
        </row>
        <row r="570">
          <cell r="A570" t="str">
            <v>KHMP3</v>
          </cell>
          <cell r="B570">
            <v>135965.85999999999</v>
          </cell>
        </row>
        <row r="571">
          <cell r="A571" t="str">
            <v>KHMP4</v>
          </cell>
          <cell r="B571">
            <v>159659.46</v>
          </cell>
        </row>
        <row r="572">
          <cell r="A572" t="str">
            <v>KHMP5</v>
          </cell>
          <cell r="B572">
            <v>181454.46</v>
          </cell>
        </row>
        <row r="573">
          <cell r="A573" t="str">
            <v>KORASG1</v>
          </cell>
          <cell r="B573">
            <v>277158.37199999997</v>
          </cell>
        </row>
        <row r="574">
          <cell r="A574" t="str">
            <v>KORD1</v>
          </cell>
          <cell r="B574">
            <v>228616.94399999999</v>
          </cell>
        </row>
        <row r="575">
          <cell r="A575" t="str">
            <v>KORD2</v>
          </cell>
          <cell r="B575">
            <v>245922.14799999999</v>
          </cell>
        </row>
        <row r="576">
          <cell r="A576" t="str">
            <v>KORP1</v>
          </cell>
          <cell r="B576">
            <v>107203.11199999999</v>
          </cell>
        </row>
        <row r="577">
          <cell r="A577" t="str">
            <v>KORP2</v>
          </cell>
          <cell r="B577">
            <v>130108.068</v>
          </cell>
        </row>
        <row r="578">
          <cell r="A578" t="str">
            <v>KORP3</v>
          </cell>
          <cell r="B578">
            <v>146647.13199999998</v>
          </cell>
        </row>
        <row r="579">
          <cell r="A579" t="str">
            <v>KORP4</v>
          </cell>
          <cell r="B579">
            <v>173441.652</v>
          </cell>
        </row>
        <row r="580">
          <cell r="A580" t="str">
            <v>KORP5</v>
          </cell>
          <cell r="B580">
            <v>199843.85200000001</v>
          </cell>
        </row>
        <row r="581">
          <cell r="A581" t="str">
            <v>KOSASG1</v>
          </cell>
          <cell r="B581">
            <v>276318.56200000003</v>
          </cell>
        </row>
        <row r="582">
          <cell r="A582" t="str">
            <v>KOSD1</v>
          </cell>
          <cell r="B582">
            <v>234263.30399999997</v>
          </cell>
        </row>
        <row r="583">
          <cell r="A583" t="str">
            <v>KOSD2</v>
          </cell>
          <cell r="B583">
            <v>249295.698</v>
          </cell>
        </row>
        <row r="584">
          <cell r="A584" t="str">
            <v>KOSP1</v>
          </cell>
          <cell r="B584">
            <v>126094.452</v>
          </cell>
        </row>
        <row r="585">
          <cell r="A585" t="str">
            <v>KOSP2</v>
          </cell>
          <cell r="B585">
            <v>145857.318</v>
          </cell>
        </row>
        <row r="586">
          <cell r="A586" t="str">
            <v>KOSP3</v>
          </cell>
          <cell r="B586">
            <v>160160.92199999999</v>
          </cell>
        </row>
        <row r="587">
          <cell r="A587" t="str">
            <v>KOSP4</v>
          </cell>
          <cell r="B587">
            <v>184909.14199999999</v>
          </cell>
        </row>
        <row r="588">
          <cell r="A588" t="str">
            <v>KOSP5</v>
          </cell>
          <cell r="B588">
            <v>207790.34199999998</v>
          </cell>
        </row>
        <row r="589">
          <cell r="A589" t="str">
            <v>KWTASG1</v>
          </cell>
          <cell r="B589">
            <v>250419.34400000001</v>
          </cell>
        </row>
        <row r="590">
          <cell r="A590" t="str">
            <v>KWTD1</v>
          </cell>
          <cell r="B590">
            <v>208529.08799999999</v>
          </cell>
        </row>
        <row r="591">
          <cell r="A591" t="str">
            <v>KWTD2</v>
          </cell>
          <cell r="B591">
            <v>223503.696</v>
          </cell>
        </row>
        <row r="592">
          <cell r="A592" t="str">
            <v>KWTP1</v>
          </cell>
          <cell r="B592">
            <v>102047.82399999999</v>
          </cell>
        </row>
        <row r="593">
          <cell r="A593" t="str">
            <v>KWTP2</v>
          </cell>
          <cell r="B593">
            <v>121730.53599999999</v>
          </cell>
        </row>
        <row r="594">
          <cell r="A594" t="str">
            <v>KWTP3</v>
          </cell>
          <cell r="B594">
            <v>135976.864</v>
          </cell>
        </row>
        <row r="595">
          <cell r="A595" t="str">
            <v>KWTP4</v>
          </cell>
          <cell r="B595">
            <v>159997.90400000001</v>
          </cell>
        </row>
        <row r="596">
          <cell r="A596" t="str">
            <v>KWTP5</v>
          </cell>
          <cell r="B596">
            <v>182789.304</v>
          </cell>
        </row>
        <row r="597">
          <cell r="A597" t="str">
            <v>LAOASG1</v>
          </cell>
          <cell r="B597">
            <v>271917.47899999999</v>
          </cell>
        </row>
        <row r="598">
          <cell r="A598" t="str">
            <v>LAOD1</v>
          </cell>
          <cell r="B598">
            <v>226827.10800000001</v>
          </cell>
        </row>
        <row r="599">
          <cell r="A599" t="str">
            <v>LAOD2</v>
          </cell>
          <cell r="B599">
            <v>242923.41099999999</v>
          </cell>
        </row>
        <row r="600">
          <cell r="A600" t="str">
            <v>LAOP1</v>
          </cell>
          <cell r="B600">
            <v>111175.534</v>
          </cell>
        </row>
        <row r="601">
          <cell r="A601" t="str">
            <v>LAOP2</v>
          </cell>
          <cell r="B601">
            <v>132409.101</v>
          </cell>
        </row>
        <row r="602">
          <cell r="A602" t="str">
            <v>LAOP3</v>
          </cell>
          <cell r="B602">
            <v>147757.799</v>
          </cell>
        </row>
        <row r="603">
          <cell r="A603" t="str">
            <v>LAOP4</v>
          </cell>
          <cell r="B603">
            <v>174106.68900000001</v>
          </cell>
        </row>
        <row r="604">
          <cell r="A604" t="str">
            <v>LAOP5</v>
          </cell>
          <cell r="B604">
            <v>198635.08900000001</v>
          </cell>
        </row>
        <row r="605">
          <cell r="A605" t="str">
            <v>LBNASG1</v>
          </cell>
          <cell r="B605">
            <v>262968.326</v>
          </cell>
        </row>
        <row r="606">
          <cell r="A606" t="str">
            <v>LBND1</v>
          </cell>
          <cell r="B606">
            <v>217277.75200000001</v>
          </cell>
        </row>
        <row r="607">
          <cell r="A607" t="str">
            <v>LBND2</v>
          </cell>
          <cell r="B607">
            <v>233584.334</v>
          </cell>
        </row>
        <row r="608">
          <cell r="A608" t="str">
            <v>LBNP1</v>
          </cell>
          <cell r="B608">
            <v>102890.996</v>
          </cell>
        </row>
        <row r="609">
          <cell r="A609" t="str">
            <v>LBNP2</v>
          </cell>
          <cell r="B609">
            <v>124415.194</v>
          </cell>
        </row>
        <row r="610">
          <cell r="A610" t="str">
            <v>LBNP3</v>
          </cell>
          <cell r="B610">
            <v>139971.40600000002</v>
          </cell>
        </row>
        <row r="611">
          <cell r="A611" t="str">
            <v>LBNP4</v>
          </cell>
          <cell r="B611">
            <v>165264.06599999999</v>
          </cell>
        </row>
        <row r="612">
          <cell r="A612" t="str">
            <v>LBNP5</v>
          </cell>
          <cell r="B612">
            <v>190119.666</v>
          </cell>
        </row>
        <row r="613">
          <cell r="A613" t="str">
            <v>LBRASG1</v>
          </cell>
          <cell r="B613">
            <v>324907.61199999996</v>
          </cell>
        </row>
        <row r="614">
          <cell r="A614" t="str">
            <v>LBRD1</v>
          </cell>
          <cell r="B614">
            <v>279789.424</v>
          </cell>
        </row>
        <row r="615">
          <cell r="A615" t="str">
            <v>LBRD2</v>
          </cell>
          <cell r="B615">
            <v>295895.30799999996</v>
          </cell>
        </row>
        <row r="616">
          <cell r="A616" t="str">
            <v>LBRP1</v>
          </cell>
          <cell r="B616">
            <v>162238.152</v>
          </cell>
        </row>
        <row r="617">
          <cell r="A617" t="str">
            <v>LBRP2</v>
          </cell>
          <cell r="B617">
            <v>183485.628</v>
          </cell>
        </row>
        <row r="618">
          <cell r="A618" t="str">
            <v>LBRP3</v>
          </cell>
          <cell r="B618">
            <v>198844.57199999999</v>
          </cell>
        </row>
        <row r="619">
          <cell r="A619" t="str">
            <v>LBRP4</v>
          </cell>
          <cell r="B619">
            <v>290142.49199999997</v>
          </cell>
        </row>
        <row r="620">
          <cell r="A620" t="str">
            <v>LBRP5</v>
          </cell>
          <cell r="B620">
            <v>250667.69200000001</v>
          </cell>
        </row>
        <row r="621">
          <cell r="A621" t="str">
            <v>LBYASG1</v>
          </cell>
          <cell r="B621">
            <v>255112.32800000001</v>
          </cell>
        </row>
        <row r="622">
          <cell r="A622" t="str">
            <v>LBYD1</v>
          </cell>
          <cell r="B622">
            <v>212279.45600000001</v>
          </cell>
        </row>
        <row r="623">
          <cell r="A623" t="str">
            <v>LBYD2</v>
          </cell>
          <cell r="B623">
            <v>227584.152</v>
          </cell>
        </row>
        <row r="624">
          <cell r="A624" t="str">
            <v>LBYP1</v>
          </cell>
          <cell r="B624">
            <v>103474.088</v>
          </cell>
        </row>
        <row r="625">
          <cell r="A625" t="str">
            <v>LBYP2</v>
          </cell>
          <cell r="B625">
            <v>123613.232</v>
          </cell>
        </row>
        <row r="626">
          <cell r="A626" t="str">
            <v>LBYP3</v>
          </cell>
          <cell r="B626">
            <v>138184.568</v>
          </cell>
        </row>
        <row r="627">
          <cell r="A627" t="str">
            <v>LBYP4</v>
          </cell>
          <cell r="B627">
            <v>162702.04800000001</v>
          </cell>
        </row>
        <row r="628">
          <cell r="A628" t="str">
            <v>LBYP5</v>
          </cell>
          <cell r="B628">
            <v>186005.848</v>
          </cell>
        </row>
        <row r="629">
          <cell r="A629" t="str">
            <v>LITASG1</v>
          </cell>
          <cell r="B629">
            <v>245136.47899999999</v>
          </cell>
        </row>
        <row r="630">
          <cell r="A630" t="str">
            <v>LITD1</v>
          </cell>
          <cell r="B630">
            <v>203029.10800000001</v>
          </cell>
        </row>
        <row r="631">
          <cell r="A631" t="str">
            <v>LITD2</v>
          </cell>
          <cell r="B631">
            <v>218080.41099999999</v>
          </cell>
        </row>
        <row r="632">
          <cell r="A632" t="str">
            <v>LITP1</v>
          </cell>
          <cell r="B632">
            <v>97473.534</v>
          </cell>
        </row>
        <row r="633">
          <cell r="A633" t="str">
            <v>LITP2</v>
          </cell>
          <cell r="B633">
            <v>117263.101</v>
          </cell>
        </row>
        <row r="634">
          <cell r="A634" t="str">
            <v>LITP3</v>
          </cell>
          <cell r="B634">
            <v>131583.799</v>
          </cell>
        </row>
        <row r="635">
          <cell r="A635" t="str">
            <v>LITP4</v>
          </cell>
          <cell r="B635">
            <v>154988.68900000001</v>
          </cell>
        </row>
        <row r="636">
          <cell r="A636" t="str">
            <v>LITP5</v>
          </cell>
          <cell r="B636">
            <v>177899.08900000001</v>
          </cell>
        </row>
        <row r="637">
          <cell r="A637" t="str">
            <v>LKAASG1</v>
          </cell>
          <cell r="B637">
            <v>254618.932</v>
          </cell>
        </row>
        <row r="638">
          <cell r="A638" t="str">
            <v>LKAD1</v>
          </cell>
          <cell r="B638">
            <v>211885.06400000001</v>
          </cell>
        </row>
        <row r="639">
          <cell r="A639" t="str">
            <v>LKAD2</v>
          </cell>
          <cell r="B639">
            <v>227155.18799999999</v>
          </cell>
        </row>
        <row r="640">
          <cell r="A640" t="str">
            <v>LKAP1</v>
          </cell>
          <cell r="B640">
            <v>103323.872</v>
          </cell>
        </row>
        <row r="641">
          <cell r="A641" t="str">
            <v>LKAP2</v>
          </cell>
          <cell r="B641">
            <v>123414.708</v>
          </cell>
        </row>
        <row r="642">
          <cell r="A642" t="str">
            <v>LKAP3</v>
          </cell>
          <cell r="B642">
            <v>137952.492</v>
          </cell>
        </row>
        <row r="643">
          <cell r="A643" t="str">
            <v>LKAP4</v>
          </cell>
          <cell r="B643">
            <v>162417.61199999999</v>
          </cell>
        </row>
        <row r="644">
          <cell r="A644" t="str">
            <v>LKAP5</v>
          </cell>
          <cell r="B644">
            <v>185667.81200000001</v>
          </cell>
        </row>
        <row r="645">
          <cell r="A645" t="str">
            <v>LSOASG1</v>
          </cell>
          <cell r="B645">
            <v>265932.92300000001</v>
          </cell>
        </row>
        <row r="646">
          <cell r="A646" t="str">
            <v>LSOD1</v>
          </cell>
          <cell r="B646">
            <v>222044.39600000001</v>
          </cell>
        </row>
        <row r="647">
          <cell r="A647" t="str">
            <v>LSOD2</v>
          </cell>
          <cell r="B647">
            <v>237720.00699999998</v>
          </cell>
        </row>
        <row r="648">
          <cell r="A648" t="str">
            <v>LSOP1</v>
          </cell>
          <cell r="B648">
            <v>109356.958</v>
          </cell>
        </row>
        <row r="649">
          <cell r="A649" t="str">
            <v>LSOP2</v>
          </cell>
          <cell r="B649">
            <v>130007.537</v>
          </cell>
        </row>
        <row r="650">
          <cell r="A650" t="str">
            <v>LSOP3</v>
          </cell>
          <cell r="B650">
            <v>144942.76300000001</v>
          </cell>
        </row>
        <row r="651">
          <cell r="A651" t="str">
            <v>LSOP4</v>
          </cell>
          <cell r="B651">
            <v>170657.693</v>
          </cell>
        </row>
        <row r="652">
          <cell r="A652" t="str">
            <v>LSOP5</v>
          </cell>
          <cell r="B652">
            <v>194534.49300000002</v>
          </cell>
        </row>
        <row r="653">
          <cell r="A653" t="str">
            <v>LVAASG1</v>
          </cell>
          <cell r="B653">
            <v>254079.788</v>
          </cell>
        </row>
        <row r="654">
          <cell r="A654" t="str">
            <v>LVAD1</v>
          </cell>
          <cell r="B654">
            <v>210175.37599999999</v>
          </cell>
        </row>
        <row r="655">
          <cell r="A655" t="str">
            <v>LVAD2</v>
          </cell>
          <cell r="B655">
            <v>225856.29200000002</v>
          </cell>
        </row>
        <row r="656">
          <cell r="A656" t="str">
            <v>LVAP1</v>
          </cell>
          <cell r="B656">
            <v>100190.24799999999</v>
          </cell>
        </row>
        <row r="657">
          <cell r="A657" t="str">
            <v>LVAP2</v>
          </cell>
          <cell r="B657">
            <v>120849.97199999999</v>
          </cell>
        </row>
        <row r="658">
          <cell r="A658" t="str">
            <v>LVAP3</v>
          </cell>
          <cell r="B658">
            <v>135790.82799999998</v>
          </cell>
        </row>
        <row r="659">
          <cell r="A659" t="str">
            <v>LVAP4</v>
          </cell>
          <cell r="B659">
            <v>160141.908</v>
          </cell>
        </row>
        <row r="660">
          <cell r="A660" t="str">
            <v>LVAP5</v>
          </cell>
          <cell r="B660">
            <v>184027.70799999998</v>
          </cell>
        </row>
        <row r="661">
          <cell r="A661" t="str">
            <v>MARASG1</v>
          </cell>
          <cell r="B661">
            <v>247647.43099999998</v>
          </cell>
        </row>
        <row r="662">
          <cell r="A662" t="str">
            <v>MARD1</v>
          </cell>
          <cell r="B662">
            <v>205035.212</v>
          </cell>
        </row>
        <row r="663">
          <cell r="A663" t="str">
            <v>MARD2</v>
          </cell>
          <cell r="B663">
            <v>220262.77899999998</v>
          </cell>
        </row>
        <row r="664">
          <cell r="A664" t="str">
            <v>MARP1</v>
          </cell>
          <cell r="B664">
            <v>98236.326000000001</v>
          </cell>
        </row>
        <row r="665">
          <cell r="A665" t="str">
            <v>MARP2</v>
          </cell>
          <cell r="B665">
            <v>118270.189</v>
          </cell>
        </row>
        <row r="666">
          <cell r="A666" t="str">
            <v>MARP3</v>
          </cell>
          <cell r="B666">
            <v>132764.91099999999</v>
          </cell>
        </row>
        <row r="667">
          <cell r="A667" t="str">
            <v>MARP4</v>
          </cell>
          <cell r="B667">
            <v>156435.12099999998</v>
          </cell>
        </row>
        <row r="668">
          <cell r="A668" t="str">
            <v>MARP5</v>
          </cell>
          <cell r="B668">
            <v>179619.72099999999</v>
          </cell>
        </row>
        <row r="669">
          <cell r="A669" t="str">
            <v>MDAASG1</v>
          </cell>
          <cell r="B669">
            <v>274348.84299999999</v>
          </cell>
        </row>
        <row r="670">
          <cell r="A670" t="str">
            <v>MDAD1</v>
          </cell>
          <cell r="B670">
            <v>227651.236</v>
          </cell>
        </row>
        <row r="671">
          <cell r="A671" t="str">
            <v>MDAD2</v>
          </cell>
          <cell r="B671">
            <v>244311.28700000001</v>
          </cell>
        </row>
        <row r="672">
          <cell r="A672" t="str">
            <v>MDAP1</v>
          </cell>
          <cell r="B672">
            <v>109317.27799999999</v>
          </cell>
        </row>
        <row r="673">
          <cell r="A673" t="str">
            <v>MDAP2</v>
          </cell>
          <cell r="B673">
            <v>131330.01699999999</v>
          </cell>
        </row>
        <row r="674">
          <cell r="A674" t="str">
            <v>MDAP3</v>
          </cell>
          <cell r="B674">
            <v>147233.283</v>
          </cell>
        </row>
        <row r="675">
          <cell r="A675" t="str">
            <v>MDAP4</v>
          </cell>
          <cell r="B675">
            <v>173788.413</v>
          </cell>
        </row>
        <row r="676">
          <cell r="A676" t="str">
            <v>MDAP5</v>
          </cell>
          <cell r="B676">
            <v>199190.21299999999</v>
          </cell>
        </row>
        <row r="677">
          <cell r="A677" t="str">
            <v>MDGASG1</v>
          </cell>
          <cell r="B677">
            <v>260114.55900000001</v>
          </cell>
        </row>
        <row r="678">
          <cell r="A678" t="str">
            <v>MDGD1</v>
          </cell>
          <cell r="B678">
            <v>217395.26799999998</v>
          </cell>
        </row>
        <row r="679">
          <cell r="A679" t="str">
            <v>MDGD2</v>
          </cell>
          <cell r="B679">
            <v>232661.13099999999</v>
          </cell>
        </row>
        <row r="680">
          <cell r="A680" t="str">
            <v>MDGP1</v>
          </cell>
          <cell r="B680">
            <v>107590.21400000001</v>
          </cell>
        </row>
        <row r="681">
          <cell r="A681" t="str">
            <v>MDGP2</v>
          </cell>
          <cell r="B681">
            <v>127673.621</v>
          </cell>
        </row>
        <row r="682">
          <cell r="A682" t="str">
            <v>MDGP3</v>
          </cell>
          <cell r="B682">
            <v>142207.27899999998</v>
          </cell>
        </row>
        <row r="683">
          <cell r="A683" t="str">
            <v>MDGP4</v>
          </cell>
          <cell r="B683">
            <v>167304.96899999998</v>
          </cell>
        </row>
        <row r="684">
          <cell r="A684" t="str">
            <v>MDGP5</v>
          </cell>
          <cell r="B684">
            <v>190547.36900000001</v>
          </cell>
        </row>
        <row r="685">
          <cell r="A685" t="str">
            <v>MDVASG1</v>
          </cell>
          <cell r="B685">
            <v>279074.54099999997</v>
          </cell>
        </row>
        <row r="686">
          <cell r="A686" t="str">
            <v>MDVD1</v>
          </cell>
          <cell r="B686">
            <v>232545.932</v>
          </cell>
        </row>
        <row r="687">
          <cell r="A687" t="str">
            <v>MDVD2</v>
          </cell>
          <cell r="B687">
            <v>249145.769</v>
          </cell>
        </row>
        <row r="688">
          <cell r="A688" t="str">
            <v>MDVP1</v>
          </cell>
          <cell r="B688">
            <v>113349.386</v>
          </cell>
        </row>
        <row r="689">
          <cell r="A689" t="str">
            <v>MDVP2</v>
          </cell>
          <cell r="B689">
            <v>135280.27899999998</v>
          </cell>
        </row>
        <row r="690">
          <cell r="A690" t="str">
            <v>MDVP3</v>
          </cell>
          <cell r="B690">
            <v>151124.821</v>
          </cell>
        </row>
        <row r="691">
          <cell r="A691" t="str">
            <v>MDVP4</v>
          </cell>
          <cell r="B691">
            <v>178231.13099999999</v>
          </cell>
        </row>
        <row r="692">
          <cell r="A692" t="str">
            <v>MDVP5</v>
          </cell>
          <cell r="B692">
            <v>203540.731</v>
          </cell>
        </row>
        <row r="693">
          <cell r="A693" t="str">
            <v>MEXASG1</v>
          </cell>
          <cell r="B693">
            <v>254033.24799999999</v>
          </cell>
        </row>
        <row r="694">
          <cell r="A694" t="str">
            <v>MEXD1</v>
          </cell>
          <cell r="B694">
            <v>210138.296</v>
          </cell>
        </row>
        <row r="695">
          <cell r="A695" t="str">
            <v>MEXD2</v>
          </cell>
          <cell r="B695">
            <v>225815.432</v>
          </cell>
        </row>
        <row r="696">
          <cell r="A696" t="str">
            <v>MEXP1</v>
          </cell>
          <cell r="B696">
            <v>100176.408</v>
          </cell>
        </row>
        <row r="697">
          <cell r="A697" t="str">
            <v>MEXP2</v>
          </cell>
          <cell r="B697">
            <v>120830.712</v>
          </cell>
        </row>
        <row r="698">
          <cell r="A698" t="str">
            <v>MEXP3</v>
          </cell>
          <cell r="B698">
            <v>135769.08799999999</v>
          </cell>
        </row>
        <row r="699">
          <cell r="A699" t="str">
            <v>MEXP4</v>
          </cell>
          <cell r="B699">
            <v>160114.76799999998</v>
          </cell>
        </row>
        <row r="700">
          <cell r="A700" t="str">
            <v>MEXP5</v>
          </cell>
          <cell r="B700">
            <v>183994.568</v>
          </cell>
        </row>
        <row r="701">
          <cell r="A701" t="str">
            <v>MKDASG1</v>
          </cell>
          <cell r="B701">
            <v>243168.36</v>
          </cell>
        </row>
        <row r="702">
          <cell r="A702" t="str">
            <v>MKDD1</v>
          </cell>
          <cell r="B702">
            <v>201455.72</v>
          </cell>
        </row>
        <row r="703">
          <cell r="A703" t="str">
            <v>MKDD2</v>
          </cell>
          <cell r="B703">
            <v>216369.24</v>
          </cell>
        </row>
        <row r="704">
          <cell r="A704" t="str">
            <v>MKDP1</v>
          </cell>
          <cell r="B704">
            <v>96876.56</v>
          </cell>
        </row>
        <row r="705">
          <cell r="A705" t="str">
            <v>MKDP2</v>
          </cell>
          <cell r="B705">
            <v>116472.84</v>
          </cell>
        </row>
        <row r="706">
          <cell r="A706" t="str">
            <v>MKDP3</v>
          </cell>
          <cell r="B706">
            <v>130659.16</v>
          </cell>
        </row>
        <row r="707">
          <cell r="A707" t="str">
            <v>MKDP4</v>
          </cell>
          <cell r="B707">
            <v>153854.76</v>
          </cell>
        </row>
        <row r="708">
          <cell r="A708" t="str">
            <v>MKDP5</v>
          </cell>
          <cell r="B708">
            <v>176549.76000000001</v>
          </cell>
        </row>
        <row r="709">
          <cell r="A709" t="str">
            <v>MLIASG1</v>
          </cell>
          <cell r="B709">
            <v>272053.47700000001</v>
          </cell>
        </row>
        <row r="710">
          <cell r="A710" t="str">
            <v>MLID1</v>
          </cell>
          <cell r="B710">
            <v>225817.40400000001</v>
          </cell>
        </row>
        <row r="711">
          <cell r="A711" t="str">
            <v>MLID2</v>
          </cell>
          <cell r="B711">
            <v>242314.59299999999</v>
          </cell>
        </row>
        <row r="712">
          <cell r="A712" t="str">
            <v>MLIP1</v>
          </cell>
          <cell r="B712">
            <v>108620.44200000001</v>
          </cell>
        </row>
        <row r="713">
          <cell r="A713" t="str">
            <v>MLIP2</v>
          </cell>
          <cell r="B713">
            <v>130409.06299999999</v>
          </cell>
        </row>
        <row r="714">
          <cell r="A714" t="str">
            <v>MLIP3</v>
          </cell>
          <cell r="B714">
            <v>146153.63699999999</v>
          </cell>
        </row>
        <row r="715">
          <cell r="A715" t="str">
            <v>MLIP4</v>
          </cell>
          <cell r="B715">
            <v>172464.70699999999</v>
          </cell>
        </row>
        <row r="716">
          <cell r="A716" t="str">
            <v>MLIP5</v>
          </cell>
          <cell r="B716">
            <v>197616.90700000001</v>
          </cell>
        </row>
        <row r="717">
          <cell r="A717" t="str">
            <v>MMRASG1</v>
          </cell>
          <cell r="B717">
            <v>274405.74900000001</v>
          </cell>
        </row>
        <row r="718">
          <cell r="A718" t="str">
            <v>MMRD1</v>
          </cell>
          <cell r="B718">
            <v>228816.14799999999</v>
          </cell>
        </row>
        <row r="719">
          <cell r="A719" t="str">
            <v>MMRD2</v>
          </cell>
          <cell r="B719">
            <v>245086.84100000001</v>
          </cell>
        </row>
        <row r="720">
          <cell r="A720" t="str">
            <v>MMRP1</v>
          </cell>
          <cell r="B720">
            <v>111930.954</v>
          </cell>
        </row>
        <row r="721">
          <cell r="A721" t="str">
            <v>MMRP2</v>
          </cell>
          <cell r="B721">
            <v>133408.231</v>
          </cell>
        </row>
        <row r="722">
          <cell r="A722" t="str">
            <v>MMRP3</v>
          </cell>
          <cell r="B722">
            <v>148929.66899999999</v>
          </cell>
        </row>
        <row r="723">
          <cell r="A723" t="str">
            <v>MMRP4</v>
          </cell>
          <cell r="B723">
            <v>175541.25900000002</v>
          </cell>
        </row>
        <row r="724">
          <cell r="A724" t="str">
            <v>MMRP5</v>
          </cell>
          <cell r="B724">
            <v>200341.65899999999</v>
          </cell>
        </row>
        <row r="725">
          <cell r="A725" t="str">
            <v>MNEASG1</v>
          </cell>
          <cell r="B725">
            <v>266402.04200000002</v>
          </cell>
        </row>
        <row r="726">
          <cell r="A726" t="str">
            <v>MNED1</v>
          </cell>
          <cell r="B726">
            <v>220022.78399999999</v>
          </cell>
        </row>
        <row r="727">
          <cell r="A727" t="str">
            <v>MNED2</v>
          </cell>
          <cell r="B727">
            <v>236570.17800000001</v>
          </cell>
        </row>
        <row r="728">
          <cell r="A728" t="str">
            <v>MNEP1</v>
          </cell>
          <cell r="B728">
            <v>103934.932</v>
          </cell>
        </row>
        <row r="729">
          <cell r="A729" t="str">
            <v>MNEP2</v>
          </cell>
          <cell r="B729">
            <v>125792.798</v>
          </cell>
        </row>
        <row r="730">
          <cell r="A730" t="str">
            <v>MNEP3</v>
          </cell>
          <cell r="B730">
            <v>141587.402</v>
          </cell>
        </row>
        <row r="731">
          <cell r="A731" t="str">
            <v>MNEP4</v>
          </cell>
          <cell r="B731">
            <v>167243.622</v>
          </cell>
        </row>
        <row r="732">
          <cell r="A732" t="str">
            <v>MNEP5</v>
          </cell>
          <cell r="B732">
            <v>192472.82199999999</v>
          </cell>
        </row>
        <row r="733">
          <cell r="A733" t="str">
            <v>MNGASG1</v>
          </cell>
          <cell r="B733">
            <v>271288.234</v>
          </cell>
        </row>
        <row r="734">
          <cell r="A734" t="str">
            <v>MNGD1</v>
          </cell>
          <cell r="B734">
            <v>227923.36800000002</v>
          </cell>
        </row>
        <row r="735">
          <cell r="A735" t="str">
            <v>MNGD2</v>
          </cell>
          <cell r="B735">
            <v>243414.70600000001</v>
          </cell>
        </row>
        <row r="736">
          <cell r="A736" t="str">
            <v>MNGP1</v>
          </cell>
          <cell r="B736">
            <v>114692.764</v>
          </cell>
        </row>
        <row r="737">
          <cell r="A737" t="str">
            <v>MNGP2</v>
          </cell>
          <cell r="B737">
            <v>135090.446</v>
          </cell>
        </row>
        <row r="738">
          <cell r="A738" t="str">
            <v>MNGP3</v>
          </cell>
          <cell r="B738">
            <v>149845.954</v>
          </cell>
        </row>
        <row r="739">
          <cell r="A739" t="str">
            <v>MNGP4</v>
          </cell>
          <cell r="B739">
            <v>176200.894</v>
          </cell>
        </row>
        <row r="740">
          <cell r="A740" t="str">
            <v>MNGP5</v>
          </cell>
          <cell r="B740">
            <v>199793.29399999999</v>
          </cell>
        </row>
        <row r="741">
          <cell r="A741" t="str">
            <v>MOZASG1</v>
          </cell>
          <cell r="B741">
            <v>282240.91399999999</v>
          </cell>
        </row>
        <row r="742">
          <cell r="A742" t="str">
            <v>MOZD1</v>
          </cell>
          <cell r="B742">
            <v>235076.728</v>
          </cell>
        </row>
        <row r="743">
          <cell r="A743" t="str">
            <v>MOZD2</v>
          </cell>
          <cell r="B743">
            <v>251899.826</v>
          </cell>
        </row>
        <row r="744">
          <cell r="A744" t="str">
            <v>MOZP1</v>
          </cell>
          <cell r="B744">
            <v>114311.04399999999</v>
          </cell>
        </row>
        <row r="745">
          <cell r="A745" t="str">
            <v>MOZP2</v>
          </cell>
          <cell r="B745">
            <v>136550.36599999998</v>
          </cell>
        </row>
        <row r="746">
          <cell r="A746" t="str">
            <v>MOZP3</v>
          </cell>
          <cell r="B746">
            <v>152614.03399999999</v>
          </cell>
        </row>
        <row r="747">
          <cell r="A747" t="str">
            <v>MOZP4</v>
          </cell>
          <cell r="B747">
            <v>180056.774</v>
          </cell>
        </row>
        <row r="748">
          <cell r="A748" t="str">
            <v>MOZP5</v>
          </cell>
          <cell r="B748">
            <v>205711.174</v>
          </cell>
        </row>
        <row r="749">
          <cell r="A749" t="str">
            <v>MRTASG1</v>
          </cell>
          <cell r="B749">
            <v>274583.62099999998</v>
          </cell>
        </row>
        <row r="750">
          <cell r="A750" t="str">
            <v>MRTD1</v>
          </cell>
          <cell r="B750">
            <v>228958.092</v>
          </cell>
        </row>
        <row r="751">
          <cell r="A751" t="str">
            <v>MRTD2</v>
          </cell>
          <cell r="B751">
            <v>245241.489</v>
          </cell>
        </row>
        <row r="752">
          <cell r="A752" t="str">
            <v>MRTP1</v>
          </cell>
          <cell r="B752">
            <v>111985.06599999999</v>
          </cell>
        </row>
        <row r="753">
          <cell r="A753" t="str">
            <v>MRTP2</v>
          </cell>
          <cell r="B753">
            <v>133477.799</v>
          </cell>
        </row>
        <row r="754">
          <cell r="A754" t="str">
            <v>MRTP3</v>
          </cell>
          <cell r="B754">
            <v>149012.30100000001</v>
          </cell>
        </row>
        <row r="755">
          <cell r="A755" t="str">
            <v>MRTP4</v>
          </cell>
          <cell r="B755">
            <v>175643.41099999999</v>
          </cell>
        </row>
        <row r="756">
          <cell r="A756" t="str">
            <v>MRTP5</v>
          </cell>
          <cell r="B756">
            <v>200463.011</v>
          </cell>
        </row>
        <row r="757">
          <cell r="A757" t="str">
            <v>MUSASG1</v>
          </cell>
          <cell r="B757">
            <v>247856.511</v>
          </cell>
        </row>
        <row r="758">
          <cell r="A758" t="str">
            <v>MUSD1</v>
          </cell>
          <cell r="B758">
            <v>205202.372</v>
          </cell>
        </row>
        <row r="759">
          <cell r="A759" t="str">
            <v>MUSD2</v>
          </cell>
          <cell r="B759">
            <v>220444.49900000001</v>
          </cell>
        </row>
        <row r="760">
          <cell r="A760" t="str">
            <v>MUSP1</v>
          </cell>
          <cell r="B760">
            <v>98301.005999999994</v>
          </cell>
        </row>
        <row r="761">
          <cell r="A761" t="str">
            <v>MUSP2</v>
          </cell>
          <cell r="B761">
            <v>118353.709</v>
          </cell>
        </row>
        <row r="762">
          <cell r="A762" t="str">
            <v>MUSP3</v>
          </cell>
          <cell r="B762">
            <v>132863.391</v>
          </cell>
        </row>
        <row r="763">
          <cell r="A763" t="str">
            <v>MUSP4</v>
          </cell>
          <cell r="B763">
            <v>156555.40100000001</v>
          </cell>
        </row>
        <row r="764">
          <cell r="A764" t="str">
            <v>MUSP5</v>
          </cell>
          <cell r="B764">
            <v>179762.00099999999</v>
          </cell>
        </row>
        <row r="765">
          <cell r="A765" t="str">
            <v>MWIASG1</v>
          </cell>
          <cell r="B765">
            <v>267337.82</v>
          </cell>
        </row>
        <row r="766">
          <cell r="A766" t="str">
            <v>MWID1</v>
          </cell>
          <cell r="B766">
            <v>222048.64000000001</v>
          </cell>
        </row>
        <row r="767">
          <cell r="A767" t="str">
            <v>MWID2</v>
          </cell>
          <cell r="B767">
            <v>238214.38</v>
          </cell>
        </row>
        <row r="768">
          <cell r="A768" t="str">
            <v>MWIP1</v>
          </cell>
          <cell r="B768">
            <v>107187.72</v>
          </cell>
        </row>
        <row r="769">
          <cell r="A769" t="str">
            <v>MWIP2</v>
          </cell>
          <cell r="B769">
            <v>128517.58</v>
          </cell>
        </row>
        <row r="770">
          <cell r="A770" t="str">
            <v>MWIP3</v>
          </cell>
          <cell r="B770">
            <v>143935.42000000001</v>
          </cell>
        </row>
        <row r="771">
          <cell r="A771" t="str">
            <v>MWIP4</v>
          </cell>
          <cell r="B771">
            <v>169747.62</v>
          </cell>
        </row>
        <row r="772">
          <cell r="A772" t="str">
            <v>MWIP5</v>
          </cell>
          <cell r="B772">
            <v>194384.62</v>
          </cell>
        </row>
        <row r="773">
          <cell r="A773" t="str">
            <v>MYSASG1</v>
          </cell>
          <cell r="B773">
            <v>245048.36</v>
          </cell>
        </row>
        <row r="774">
          <cell r="A774" t="str">
            <v>MYSD1</v>
          </cell>
          <cell r="B774">
            <v>202957.72</v>
          </cell>
        </row>
        <row r="775">
          <cell r="A775" t="str">
            <v>MYSD2</v>
          </cell>
          <cell r="B775">
            <v>218003.24</v>
          </cell>
        </row>
        <row r="776">
          <cell r="A776" t="str">
            <v>MYSP1</v>
          </cell>
          <cell r="B776">
            <v>97447.56</v>
          </cell>
        </row>
        <row r="777">
          <cell r="A777" t="str">
            <v>MYSP2</v>
          </cell>
          <cell r="B777">
            <v>117226.84</v>
          </cell>
        </row>
        <row r="778">
          <cell r="A778" t="str">
            <v>MYSP3</v>
          </cell>
          <cell r="B778">
            <v>131543.16</v>
          </cell>
        </row>
        <row r="779">
          <cell r="A779" t="str">
            <v>MYSP4</v>
          </cell>
          <cell r="B779">
            <v>154936.76</v>
          </cell>
        </row>
        <row r="780">
          <cell r="A780" t="str">
            <v>MYSP5</v>
          </cell>
          <cell r="B780">
            <v>177838.76</v>
          </cell>
        </row>
        <row r="781">
          <cell r="A781" t="str">
            <v>NAMASG1</v>
          </cell>
          <cell r="B781">
            <v>249902.24100000001</v>
          </cell>
        </row>
        <row r="782">
          <cell r="A782" t="str">
            <v>NAMD1</v>
          </cell>
          <cell r="B782">
            <v>206837.33199999999</v>
          </cell>
        </row>
        <row r="783">
          <cell r="A783" t="str">
            <v>NAMD2</v>
          </cell>
          <cell r="B783">
            <v>222223.06899999999</v>
          </cell>
        </row>
        <row r="784">
          <cell r="A784" t="str">
            <v>NAMP1</v>
          </cell>
          <cell r="B784">
            <v>98922.585999999996</v>
          </cell>
        </row>
        <row r="785">
          <cell r="A785" t="str">
            <v>NAMP2</v>
          </cell>
          <cell r="B785">
            <v>119174.579</v>
          </cell>
        </row>
        <row r="786">
          <cell r="A786" t="str">
            <v>NAMP3</v>
          </cell>
          <cell r="B786">
            <v>133825.52100000001</v>
          </cell>
        </row>
        <row r="787">
          <cell r="A787" t="str">
            <v>NAMP4</v>
          </cell>
          <cell r="B787">
            <v>157733.83100000001</v>
          </cell>
        </row>
        <row r="788">
          <cell r="A788" t="str">
            <v>NAMP5</v>
          </cell>
          <cell r="B788">
            <v>181164.43099999998</v>
          </cell>
        </row>
        <row r="789">
          <cell r="A789" t="str">
            <v>NERASG1</v>
          </cell>
          <cell r="B789">
            <v>276345.42200000002</v>
          </cell>
        </row>
        <row r="790">
          <cell r="A790" t="str">
            <v>NERD1</v>
          </cell>
          <cell r="B790">
            <v>230365.54399999999</v>
          </cell>
        </row>
        <row r="791">
          <cell r="A791" t="str">
            <v>NERD2</v>
          </cell>
          <cell r="B791">
            <v>246773.598</v>
          </cell>
        </row>
        <row r="792">
          <cell r="A792" t="str">
            <v>NERP1</v>
          </cell>
          <cell r="B792">
            <v>112520.412</v>
          </cell>
        </row>
        <row r="793">
          <cell r="A793" t="str">
            <v>NERP2</v>
          </cell>
          <cell r="B793">
            <v>134185.01799999998</v>
          </cell>
        </row>
        <row r="794">
          <cell r="A794" t="str">
            <v>NERP3</v>
          </cell>
          <cell r="B794">
            <v>149841.182</v>
          </cell>
        </row>
        <row r="795">
          <cell r="A795" t="str">
            <v>NERP4</v>
          </cell>
          <cell r="B795">
            <v>176659.20199999999</v>
          </cell>
        </row>
        <row r="796">
          <cell r="A796" t="str">
            <v>NERP5</v>
          </cell>
          <cell r="B796">
            <v>201671.402</v>
          </cell>
        </row>
        <row r="797">
          <cell r="A797" t="str">
            <v>NGAASG1</v>
          </cell>
          <cell r="B797">
            <v>305835.22100000002</v>
          </cell>
        </row>
        <row r="798">
          <cell r="A798" t="str">
            <v>NGAD1</v>
          </cell>
          <cell r="B798">
            <v>254731.29199999999</v>
          </cell>
        </row>
        <row r="799">
          <cell r="A799" t="str">
            <v>NGAD2</v>
          </cell>
          <cell r="B799">
            <v>272934.88899999997</v>
          </cell>
        </row>
        <row r="800">
          <cell r="A800" t="str">
            <v>NGAP1</v>
          </cell>
          <cell r="B800">
            <v>123333.666</v>
          </cell>
        </row>
        <row r="801">
          <cell r="A801" t="str">
            <v>NGAP2</v>
          </cell>
          <cell r="B801">
            <v>147482.19899999999</v>
          </cell>
        </row>
        <row r="802">
          <cell r="A802" t="str">
            <v>NGAP3</v>
          </cell>
          <cell r="B802">
            <v>164904.90100000001</v>
          </cell>
        </row>
        <row r="803">
          <cell r="A803" t="str">
            <v>NGAP4</v>
          </cell>
          <cell r="B803">
            <v>194883.011</v>
          </cell>
        </row>
        <row r="804">
          <cell r="A804" t="str">
            <v>NGAP5</v>
          </cell>
          <cell r="B804">
            <v>222676.611</v>
          </cell>
        </row>
        <row r="805">
          <cell r="A805" t="str">
            <v>NICASG1</v>
          </cell>
          <cell r="B805">
            <v>261795.95500000002</v>
          </cell>
        </row>
        <row r="806">
          <cell r="A806" t="str">
            <v>NICD1</v>
          </cell>
          <cell r="B806">
            <v>217620.66</v>
          </cell>
        </row>
        <row r="807">
          <cell r="A807" t="str">
            <v>NICD2</v>
          </cell>
          <cell r="B807">
            <v>233396.095</v>
          </cell>
        </row>
        <row r="808">
          <cell r="A808" t="str">
            <v>NICP1</v>
          </cell>
          <cell r="B808">
            <v>105504.43</v>
          </cell>
        </row>
        <row r="809">
          <cell r="A809" t="str">
            <v>NICP2</v>
          </cell>
          <cell r="B809">
            <v>126294.145</v>
          </cell>
        </row>
        <row r="810">
          <cell r="A810" t="str">
            <v>NICP3</v>
          </cell>
          <cell r="B810">
            <v>141328.35499999998</v>
          </cell>
        </row>
        <row r="811">
          <cell r="A811" t="str">
            <v>NICP4</v>
          </cell>
          <cell r="B811">
            <v>166554.405</v>
          </cell>
        </row>
        <row r="812">
          <cell r="A812" t="str">
            <v>NICP5</v>
          </cell>
          <cell r="B812">
            <v>190586.405</v>
          </cell>
        </row>
        <row r="813">
          <cell r="A813" t="str">
            <v>NPLASG1</v>
          </cell>
          <cell r="B813">
            <v>273690.614</v>
          </cell>
        </row>
        <row r="814">
          <cell r="A814" t="str">
            <v>NPLD1</v>
          </cell>
          <cell r="B814">
            <v>228244.128</v>
          </cell>
        </row>
        <row r="815">
          <cell r="A815" t="str">
            <v>NPLD2</v>
          </cell>
          <cell r="B815">
            <v>244465.12599999999</v>
          </cell>
        </row>
        <row r="816">
          <cell r="A816" t="str">
            <v>NPLP1</v>
          </cell>
          <cell r="B816">
            <v>111714.24400000001</v>
          </cell>
        </row>
        <row r="817">
          <cell r="A817" t="str">
            <v>NPLP2</v>
          </cell>
          <cell r="B817">
            <v>133120.666</v>
          </cell>
        </row>
        <row r="818">
          <cell r="A818" t="str">
            <v>NPLP3</v>
          </cell>
          <cell r="B818">
            <v>148591.734</v>
          </cell>
        </row>
        <row r="819">
          <cell r="A819" t="str">
            <v>NPLP4</v>
          </cell>
          <cell r="B819">
            <v>175128.47399999999</v>
          </cell>
        </row>
        <row r="820">
          <cell r="A820" t="str">
            <v>NPLP5</v>
          </cell>
          <cell r="B820">
            <v>199850.87400000001</v>
          </cell>
        </row>
        <row r="821">
          <cell r="A821" t="str">
            <v>PAKASG1</v>
          </cell>
          <cell r="B821">
            <v>261356.804</v>
          </cell>
        </row>
        <row r="822">
          <cell r="A822" t="str">
            <v>PAKD1</v>
          </cell>
          <cell r="B822">
            <v>217268.008</v>
          </cell>
        </row>
        <row r="823">
          <cell r="A823" t="str">
            <v>PAKD2</v>
          </cell>
          <cell r="B823">
            <v>233013.83600000001</v>
          </cell>
        </row>
        <row r="824">
          <cell r="A824" t="str">
            <v>PAKP1</v>
          </cell>
          <cell r="B824">
            <v>105369.984</v>
          </cell>
        </row>
        <row r="825">
          <cell r="A825" t="str">
            <v>PAKP2</v>
          </cell>
          <cell r="B825">
            <v>126117.276</v>
          </cell>
        </row>
        <row r="826">
          <cell r="A826" t="str">
            <v>PAKP3</v>
          </cell>
          <cell r="B826">
            <v>141121.12400000001</v>
          </cell>
        </row>
        <row r="827">
          <cell r="A827" t="str">
            <v>PAKP4</v>
          </cell>
          <cell r="B827">
            <v>166299.764</v>
          </cell>
        </row>
        <row r="828">
          <cell r="A828" t="str">
            <v>PAKP5</v>
          </cell>
          <cell r="B828">
            <v>190285.16399999999</v>
          </cell>
        </row>
        <row r="829">
          <cell r="A829" t="str">
            <v>PANASG1</v>
          </cell>
          <cell r="B829">
            <v>240248.30499999999</v>
          </cell>
        </row>
        <row r="830">
          <cell r="A830" t="str">
            <v>PAND1</v>
          </cell>
          <cell r="B830">
            <v>199122.86</v>
          </cell>
        </row>
        <row r="831">
          <cell r="A831" t="str">
            <v>PAND2</v>
          </cell>
          <cell r="B831">
            <v>213829.245</v>
          </cell>
        </row>
        <row r="832">
          <cell r="A832" t="str">
            <v>PANP1</v>
          </cell>
          <cell r="B832">
            <v>95988.53</v>
          </cell>
        </row>
        <row r="833">
          <cell r="A833" t="str">
            <v>PANP2</v>
          </cell>
          <cell r="B833">
            <v>115301.795</v>
          </cell>
        </row>
        <row r="834">
          <cell r="A834" t="str">
            <v>PANP3</v>
          </cell>
          <cell r="B834">
            <v>129284.705</v>
          </cell>
        </row>
        <row r="835">
          <cell r="A835" t="str">
            <v>PANP4</v>
          </cell>
          <cell r="B835">
            <v>152170.255</v>
          </cell>
        </row>
        <row r="836">
          <cell r="A836" t="str">
            <v>PANP5</v>
          </cell>
          <cell r="B836">
            <v>174548.255</v>
          </cell>
        </row>
        <row r="837">
          <cell r="A837" t="str">
            <v>PERASG1</v>
          </cell>
          <cell r="B837">
            <v>247155.69400000002</v>
          </cell>
        </row>
        <row r="838">
          <cell r="A838" t="str">
            <v>PERD1</v>
          </cell>
          <cell r="B838">
            <v>205921.288</v>
          </cell>
        </row>
        <row r="839">
          <cell r="A839" t="str">
            <v>PERD2</v>
          </cell>
          <cell r="B839">
            <v>220666.84599999999</v>
          </cell>
        </row>
        <row r="840">
          <cell r="A840" t="str">
            <v>PERP1</v>
          </cell>
          <cell r="B840">
            <v>101055.924</v>
          </cell>
        </row>
        <row r="841">
          <cell r="A841" t="str">
            <v>PERP2</v>
          </cell>
          <cell r="B841">
            <v>120421.186</v>
          </cell>
        </row>
        <row r="842">
          <cell r="A842" t="str">
            <v>PERP3</v>
          </cell>
          <cell r="B842">
            <v>134442.21400000001</v>
          </cell>
        </row>
        <row r="843">
          <cell r="A843" t="str">
            <v>PERP4</v>
          </cell>
          <cell r="B843">
            <v>158117.75400000002</v>
          </cell>
        </row>
        <row r="844">
          <cell r="A844" t="str">
            <v>PERP5</v>
          </cell>
          <cell r="B844">
            <v>180553.15400000001</v>
          </cell>
        </row>
        <row r="845">
          <cell r="A845" t="str">
            <v>PHLASG1</v>
          </cell>
          <cell r="B845">
            <v>256223.891</v>
          </cell>
        </row>
        <row r="846">
          <cell r="A846" t="str">
            <v>PHLD1</v>
          </cell>
          <cell r="B846">
            <v>211888.13199999998</v>
          </cell>
        </row>
        <row r="847">
          <cell r="A847" t="str">
            <v>PHLD2</v>
          </cell>
          <cell r="B847">
            <v>227719.91899999999</v>
          </cell>
        </row>
        <row r="848">
          <cell r="A848" t="str">
            <v>PHLP1</v>
          </cell>
          <cell r="B848">
            <v>100842.486</v>
          </cell>
        </row>
        <row r="849">
          <cell r="A849" t="str">
            <v>PHLP2</v>
          </cell>
          <cell r="B849">
            <v>121709.929</v>
          </cell>
        </row>
        <row r="850">
          <cell r="A850" t="str">
            <v>PHLP3</v>
          </cell>
          <cell r="B850">
            <v>136799.171</v>
          </cell>
        </row>
        <row r="851">
          <cell r="A851" t="str">
            <v>PHLP4</v>
          </cell>
          <cell r="B851">
            <v>161376.981</v>
          </cell>
        </row>
        <row r="852">
          <cell r="A852" t="str">
            <v>PHLP5</v>
          </cell>
          <cell r="B852">
            <v>185496.58100000001</v>
          </cell>
        </row>
        <row r="853">
          <cell r="A853" t="str">
            <v>PNGASG1</v>
          </cell>
          <cell r="B853">
            <v>284168.08799999999</v>
          </cell>
        </row>
        <row r="854">
          <cell r="A854" t="str">
            <v>PNGD1</v>
          </cell>
          <cell r="B854">
            <v>237415.976</v>
          </cell>
        </row>
        <row r="855">
          <cell r="A855" t="str">
            <v>PNGD2</v>
          </cell>
          <cell r="B855">
            <v>254094.992</v>
          </cell>
        </row>
        <row r="856">
          <cell r="A856" t="str">
            <v>PNGP1</v>
          </cell>
          <cell r="B856">
            <v>116751.04800000001</v>
          </cell>
        </row>
        <row r="857">
          <cell r="A857" t="str">
            <v>PNGP2</v>
          </cell>
          <cell r="B857">
            <v>138790.67200000002</v>
          </cell>
        </row>
        <row r="858">
          <cell r="A858" t="str">
            <v>PNGP3</v>
          </cell>
          <cell r="B858">
            <v>154713.128</v>
          </cell>
        </row>
        <row r="859">
          <cell r="A859" t="str">
            <v>PNGP4</v>
          </cell>
          <cell r="B859">
            <v>182396.20799999998</v>
          </cell>
        </row>
        <row r="860">
          <cell r="A860" t="str">
            <v>PNGP5</v>
          </cell>
          <cell r="B860">
            <v>207827.008</v>
          </cell>
        </row>
        <row r="861">
          <cell r="A861" t="str">
            <v>POLASG1</v>
          </cell>
          <cell r="B861">
            <v>258539.42199999999</v>
          </cell>
        </row>
        <row r="862">
          <cell r="A862" t="str">
            <v>POLD1</v>
          </cell>
          <cell r="B862">
            <v>213740.54399999999</v>
          </cell>
        </row>
        <row r="863">
          <cell r="A863" t="str">
            <v>POLD2</v>
          </cell>
          <cell r="B863">
            <v>229734.598</v>
          </cell>
        </row>
        <row r="864">
          <cell r="A864" t="str">
            <v>POLP1</v>
          </cell>
          <cell r="B864">
            <v>101546.412</v>
          </cell>
        </row>
        <row r="865">
          <cell r="A865" t="str">
            <v>POLP2</v>
          </cell>
          <cell r="B865">
            <v>122639.018</v>
          </cell>
        </row>
        <row r="866">
          <cell r="A866" t="str">
            <v>POLP3</v>
          </cell>
          <cell r="B866">
            <v>137889.182</v>
          </cell>
        </row>
        <row r="867">
          <cell r="A867" t="str">
            <v>POLP4</v>
          </cell>
          <cell r="B867">
            <v>162712.20199999999</v>
          </cell>
        </row>
        <row r="868">
          <cell r="A868" t="str">
            <v>POLP5</v>
          </cell>
          <cell r="B868">
            <v>187084.402</v>
          </cell>
        </row>
        <row r="869">
          <cell r="A869" t="str">
            <v>PRKASG1</v>
          </cell>
          <cell r="B869">
            <v>300218.96900000004</v>
          </cell>
        </row>
        <row r="870">
          <cell r="A870" t="str">
            <v>PRKD1</v>
          </cell>
          <cell r="B870">
            <v>251041.58799999999</v>
          </cell>
        </row>
        <row r="871">
          <cell r="A871" t="str">
            <v>PRKD2</v>
          </cell>
          <cell r="B871">
            <v>268569.821</v>
          </cell>
        </row>
        <row r="872">
          <cell r="A872" t="str">
            <v>PRKP1</v>
          </cell>
          <cell r="B872">
            <v>123482.07399999999</v>
          </cell>
        </row>
        <row r="873">
          <cell r="A873" t="str">
            <v>PRKP2</v>
          </cell>
          <cell r="B873">
            <v>146696.41099999999</v>
          </cell>
        </row>
        <row r="874">
          <cell r="A874" t="str">
            <v>PRKP3</v>
          </cell>
          <cell r="B874">
            <v>163454.489</v>
          </cell>
        </row>
        <row r="875">
          <cell r="A875" t="str">
            <v>PRKP4</v>
          </cell>
          <cell r="B875">
            <v>192874.27900000001</v>
          </cell>
        </row>
        <row r="876">
          <cell r="A876" t="str">
            <v>PRKP5</v>
          </cell>
          <cell r="B876">
            <v>219621.679</v>
          </cell>
        </row>
        <row r="877">
          <cell r="A877" t="str">
            <v>PRYASG1</v>
          </cell>
          <cell r="B877">
            <v>247412.495</v>
          </cell>
        </row>
        <row r="878">
          <cell r="A878" t="str">
            <v>PRYD1</v>
          </cell>
          <cell r="B878">
            <v>204846.74</v>
          </cell>
        </row>
        <row r="879">
          <cell r="A879" t="str">
            <v>PRYD2</v>
          </cell>
          <cell r="B879">
            <v>220058.95500000002</v>
          </cell>
        </row>
        <row r="880">
          <cell r="A880" t="str">
            <v>PRYP1</v>
          </cell>
          <cell r="B880">
            <v>98166.27</v>
          </cell>
        </row>
        <row r="881">
          <cell r="A881" t="str">
            <v>PRYP2</v>
          </cell>
          <cell r="B881">
            <v>118175.405</v>
          </cell>
        </row>
        <row r="882">
          <cell r="A882" t="str">
            <v>PRYP3</v>
          </cell>
          <cell r="B882">
            <v>132655.095</v>
          </cell>
        </row>
        <row r="883">
          <cell r="A883" t="str">
            <v>PRYP4</v>
          </cell>
          <cell r="B883">
            <v>156299.54499999998</v>
          </cell>
        </row>
        <row r="884">
          <cell r="A884" t="str">
            <v>PRYP5</v>
          </cell>
          <cell r="B884">
            <v>179457.54499999998</v>
          </cell>
        </row>
        <row r="885">
          <cell r="A885" t="str">
            <v>ROUASG1</v>
          </cell>
          <cell r="B885">
            <v>259874.66899999999</v>
          </cell>
        </row>
        <row r="886">
          <cell r="A886" t="str">
            <v>ROUD1</v>
          </cell>
          <cell r="B886">
            <v>214806.98800000001</v>
          </cell>
        </row>
        <row r="887">
          <cell r="A887" t="str">
            <v>ROUD2</v>
          </cell>
          <cell r="B887">
            <v>230894.12099999998</v>
          </cell>
        </row>
        <row r="888">
          <cell r="A888" t="str">
            <v>ROUP1</v>
          </cell>
          <cell r="B888">
            <v>101952.274</v>
          </cell>
        </row>
        <row r="889">
          <cell r="A889" t="str">
            <v>ROUP2</v>
          </cell>
          <cell r="B889">
            <v>123174.711</v>
          </cell>
        </row>
        <row r="890">
          <cell r="A890" t="str">
            <v>ROUP3</v>
          </cell>
          <cell r="B890">
            <v>138516.18900000001</v>
          </cell>
        </row>
        <row r="891">
          <cell r="A891" t="str">
            <v>ROUP4</v>
          </cell>
          <cell r="B891">
            <v>163481.97899999999</v>
          </cell>
        </row>
        <row r="892">
          <cell r="A892" t="str">
            <v>ROUP5</v>
          </cell>
          <cell r="B892">
            <v>187999.37900000002</v>
          </cell>
        </row>
        <row r="893">
          <cell r="A893" t="str">
            <v>RUSASG1</v>
          </cell>
          <cell r="B893">
            <v>305636.62400000001</v>
          </cell>
        </row>
        <row r="894">
          <cell r="A894" t="str">
            <v>RUSD1</v>
          </cell>
          <cell r="B894">
            <v>251376.64799999999</v>
          </cell>
        </row>
        <row r="895">
          <cell r="A895" t="str">
            <v>RUSD2</v>
          </cell>
          <cell r="B895">
            <v>270686.21600000001</v>
          </cell>
        </row>
        <row r="896">
          <cell r="A896" t="str">
            <v>RUSP1</v>
          </cell>
          <cell r="B896">
            <v>115854.704</v>
          </cell>
        </row>
        <row r="897">
          <cell r="A897" t="str">
            <v>RUSP2</v>
          </cell>
          <cell r="B897">
            <v>141533.856</v>
          </cell>
        </row>
        <row r="898">
          <cell r="A898" t="str">
            <v>RUSP3</v>
          </cell>
          <cell r="B898">
            <v>160043.54399999999</v>
          </cell>
        </row>
        <row r="899">
          <cell r="A899" t="str">
            <v>RUSP4</v>
          </cell>
          <cell r="B899">
            <v>189855.38399999999</v>
          </cell>
        </row>
        <row r="900">
          <cell r="A900" t="str">
            <v>RUSP5</v>
          </cell>
          <cell r="B900">
            <v>219362.78399999999</v>
          </cell>
        </row>
        <row r="901">
          <cell r="A901" t="str">
            <v>RWAASG1</v>
          </cell>
          <cell r="B901">
            <v>274139.08100000001</v>
          </cell>
        </row>
        <row r="902">
          <cell r="A902" t="str">
            <v>RWAD1</v>
          </cell>
          <cell r="B902">
            <v>228604.01199999999</v>
          </cell>
        </row>
        <row r="903">
          <cell r="A903" t="str">
            <v>RWAD2</v>
          </cell>
          <cell r="B903">
            <v>244855.62900000002</v>
          </cell>
        </row>
        <row r="904">
          <cell r="A904" t="str">
            <v>RWAP1</v>
          </cell>
          <cell r="B904">
            <v>111850.226</v>
          </cell>
        </row>
        <row r="905">
          <cell r="A905" t="str">
            <v>RWAP2</v>
          </cell>
          <cell r="B905">
            <v>133300.53899999999</v>
          </cell>
        </row>
        <row r="906">
          <cell r="A906" t="str">
            <v>RWAP3</v>
          </cell>
          <cell r="B906">
            <v>148803.56099999999</v>
          </cell>
        </row>
        <row r="907">
          <cell r="A907" t="str">
            <v>RWAP4</v>
          </cell>
          <cell r="B907">
            <v>175387.27100000001</v>
          </cell>
        </row>
        <row r="908">
          <cell r="A908" t="str">
            <v>RWAP5</v>
          </cell>
          <cell r="B908">
            <v>200158.87099999998</v>
          </cell>
        </row>
        <row r="909">
          <cell r="A909" t="str">
            <v>SAUASG1</v>
          </cell>
          <cell r="B909">
            <v>256950.60500000001</v>
          </cell>
        </row>
        <row r="910">
          <cell r="A910" t="str">
            <v>SAUD1</v>
          </cell>
          <cell r="B910">
            <v>213748.46</v>
          </cell>
        </row>
        <row r="911">
          <cell r="A911" t="str">
            <v>SAUD2</v>
          </cell>
          <cell r="B911">
            <v>229182.94500000001</v>
          </cell>
        </row>
        <row r="912">
          <cell r="A912" t="str">
            <v>SAUP1</v>
          </cell>
          <cell r="B912">
            <v>104031.33</v>
          </cell>
        </row>
        <row r="913">
          <cell r="A913" t="str">
            <v>SAUP2</v>
          </cell>
          <cell r="B913">
            <v>124350.495</v>
          </cell>
        </row>
        <row r="914">
          <cell r="A914" t="str">
            <v>SAUP3</v>
          </cell>
          <cell r="B914">
            <v>139049.005</v>
          </cell>
        </row>
        <row r="915">
          <cell r="A915" t="str">
            <v>SAUP4</v>
          </cell>
          <cell r="B915">
            <v>163761.55499999999</v>
          </cell>
        </row>
        <row r="916">
          <cell r="A916" t="str">
            <v>SAUP5</v>
          </cell>
          <cell r="B916">
            <v>187265.55499999999</v>
          </cell>
        </row>
        <row r="917">
          <cell r="A917" t="str">
            <v>SCGASG1</v>
          </cell>
          <cell r="B917">
            <v>266402.04200000002</v>
          </cell>
        </row>
        <row r="918">
          <cell r="A918" t="str">
            <v>SCGD1</v>
          </cell>
          <cell r="B918">
            <v>220022.78399999999</v>
          </cell>
        </row>
        <row r="919">
          <cell r="A919" t="str">
            <v>SCGD2</v>
          </cell>
          <cell r="B919">
            <v>236570.17800000001</v>
          </cell>
        </row>
        <row r="920">
          <cell r="A920" t="str">
            <v>SCGP1</v>
          </cell>
          <cell r="B920">
            <v>103934.932</v>
          </cell>
        </row>
        <row r="921">
          <cell r="A921" t="str">
            <v>SCGP2</v>
          </cell>
          <cell r="B921">
            <v>125792.798</v>
          </cell>
        </row>
        <row r="922">
          <cell r="A922" t="str">
            <v>SCGP3</v>
          </cell>
          <cell r="B922">
            <v>141587.402</v>
          </cell>
        </row>
        <row r="923">
          <cell r="A923" t="str">
            <v>SCGP4</v>
          </cell>
          <cell r="B923">
            <v>167243.622</v>
          </cell>
        </row>
        <row r="924">
          <cell r="A924" t="str">
            <v>SCGP5</v>
          </cell>
          <cell r="B924">
            <v>192472.82199999999</v>
          </cell>
        </row>
        <row r="925">
          <cell r="A925" t="str">
            <v>SDNASG1</v>
          </cell>
          <cell r="B925">
            <v>299951.31700000004</v>
          </cell>
        </row>
        <row r="926">
          <cell r="A926" t="str">
            <v>SDND1</v>
          </cell>
          <cell r="B926">
            <v>250030.084</v>
          </cell>
        </row>
        <row r="927">
          <cell r="A927" t="str">
            <v>SDND2</v>
          </cell>
          <cell r="B927">
            <v>267818.15299999999</v>
          </cell>
        </row>
        <row r="928">
          <cell r="A928" t="str">
            <v>SDNP1</v>
          </cell>
          <cell r="B928">
            <v>121546.08199999999</v>
          </cell>
        </row>
        <row r="929">
          <cell r="A929" t="str">
            <v>SDNP2</v>
          </cell>
          <cell r="B929">
            <v>145123.02299999999</v>
          </cell>
        </row>
        <row r="930">
          <cell r="A930" t="str">
            <v>SDNP3</v>
          </cell>
          <cell r="B930">
            <v>162137.677</v>
          </cell>
        </row>
        <row r="931">
          <cell r="A931" t="str">
            <v>SDNP4</v>
          </cell>
          <cell r="B931">
            <v>191492.147</v>
          </cell>
        </row>
        <row r="932">
          <cell r="A932" t="str">
            <v>SDNP5</v>
          </cell>
          <cell r="B932">
            <v>218644.34700000001</v>
          </cell>
        </row>
        <row r="933">
          <cell r="A933" t="str">
            <v>SENASG1</v>
          </cell>
          <cell r="B933">
            <v>258680.136</v>
          </cell>
        </row>
        <row r="934">
          <cell r="A934" t="str">
            <v>SEND1</v>
          </cell>
          <cell r="B934">
            <v>213852.872</v>
          </cell>
        </row>
        <row r="935">
          <cell r="A935" t="str">
            <v>SEND2</v>
          </cell>
          <cell r="B935">
            <v>229856.62400000001</v>
          </cell>
        </row>
        <row r="936">
          <cell r="A936" t="str">
            <v>SENP1</v>
          </cell>
          <cell r="B936">
            <v>101588.25599999999</v>
          </cell>
        </row>
        <row r="937">
          <cell r="A937" t="str">
            <v>SENP2</v>
          </cell>
          <cell r="B937">
            <v>122695.584</v>
          </cell>
        </row>
        <row r="938">
          <cell r="A938" t="str">
            <v>SENP3</v>
          </cell>
          <cell r="B938">
            <v>137955.016</v>
          </cell>
        </row>
        <row r="939">
          <cell r="A939" t="str">
            <v>SENP4</v>
          </cell>
          <cell r="B939">
            <v>162793.77600000001</v>
          </cell>
        </row>
        <row r="940">
          <cell r="A940" t="str">
            <v>SENP5</v>
          </cell>
          <cell r="B940">
            <v>187180.37599999999</v>
          </cell>
        </row>
        <row r="941">
          <cell r="A941" t="str">
            <v>SLEASG1</v>
          </cell>
          <cell r="B941">
            <v>323019.96900000004</v>
          </cell>
        </row>
        <row r="942">
          <cell r="A942" t="str">
            <v>SLED1</v>
          </cell>
          <cell r="B942">
            <v>277694.58799999999</v>
          </cell>
        </row>
        <row r="943">
          <cell r="A943" t="str">
            <v>SLED2</v>
          </cell>
          <cell r="B943">
            <v>293872.821</v>
          </cell>
        </row>
        <row r="944">
          <cell r="A944" t="str">
            <v>SLEP1</v>
          </cell>
          <cell r="B944">
            <v>159632.07399999999</v>
          </cell>
        </row>
        <row r="945">
          <cell r="A945" t="str">
            <v>SLEP2</v>
          </cell>
          <cell r="B945">
            <v>180979.41099999999</v>
          </cell>
        </row>
        <row r="946">
          <cell r="A946" t="str">
            <v>SLEP3</v>
          </cell>
          <cell r="B946">
            <v>196410.489</v>
          </cell>
        </row>
        <row r="947">
          <cell r="A947" t="str">
            <v>SLEP4</v>
          </cell>
          <cell r="B947">
            <v>223797.27900000001</v>
          </cell>
        </row>
        <row r="948">
          <cell r="A948" t="str">
            <v>SLEP5</v>
          </cell>
          <cell r="B948">
            <v>248454.679</v>
          </cell>
        </row>
        <row r="949">
          <cell r="A949" t="str">
            <v>SLVASG1</v>
          </cell>
          <cell r="B949">
            <v>254289.98699999999</v>
          </cell>
        </row>
        <row r="950">
          <cell r="A950" t="str">
            <v>SLVD1</v>
          </cell>
          <cell r="B950">
            <v>211621.924</v>
          </cell>
        </row>
        <row r="951">
          <cell r="A951" t="str">
            <v>SLVD2</v>
          </cell>
          <cell r="B951">
            <v>226869.18299999999</v>
          </cell>
        </row>
        <row r="952">
          <cell r="A952" t="str">
            <v>SLVP1</v>
          </cell>
          <cell r="B952">
            <v>103223.902</v>
          </cell>
        </row>
        <row r="953">
          <cell r="A953" t="str">
            <v>SLVP2</v>
          </cell>
          <cell r="B953">
            <v>123283.753</v>
          </cell>
        </row>
        <row r="954">
          <cell r="A954" t="str">
            <v>SLVP3</v>
          </cell>
          <cell r="B954">
            <v>137796.94699999999</v>
          </cell>
        </row>
        <row r="955">
          <cell r="A955" t="str">
            <v>SLVP4</v>
          </cell>
          <cell r="B955">
            <v>162228.117</v>
          </cell>
        </row>
        <row r="956">
          <cell r="A956" t="str">
            <v>SLVP5</v>
          </cell>
          <cell r="B956">
            <v>185442.31699999998</v>
          </cell>
        </row>
        <row r="957">
          <cell r="A957" t="str">
            <v>SOMASG1</v>
          </cell>
          <cell r="B957">
            <v>267584.60700000002</v>
          </cell>
        </row>
        <row r="958">
          <cell r="A958" t="str">
            <v>SOMD1</v>
          </cell>
          <cell r="B958">
            <v>229951.71400000001</v>
          </cell>
        </row>
        <row r="959">
          <cell r="A959" t="str">
            <v>SOMD2</v>
          </cell>
          <cell r="B959">
            <v>243434.163</v>
          </cell>
        </row>
        <row r="960">
          <cell r="A960" t="str">
            <v>SOMP1</v>
          </cell>
          <cell r="B960">
            <v>130855.67200000001</v>
          </cell>
        </row>
        <row r="961">
          <cell r="A961" t="str">
            <v>SOMP2</v>
          </cell>
          <cell r="B961">
            <v>148474.43300000002</v>
          </cell>
        </row>
        <row r="962">
          <cell r="A962" t="str">
            <v>SOMP3</v>
          </cell>
          <cell r="B962">
            <v>161254.16700000002</v>
          </cell>
        </row>
        <row r="963">
          <cell r="A963" t="str">
            <v>SOMP4</v>
          </cell>
          <cell r="B963">
            <v>184588.03700000001</v>
          </cell>
        </row>
        <row r="964">
          <cell r="A964" t="str">
            <v>SOMP5</v>
          </cell>
          <cell r="B964">
            <v>205068.23700000002</v>
          </cell>
        </row>
        <row r="965">
          <cell r="A965" t="str">
            <v>STPASG1</v>
          </cell>
          <cell r="B965">
            <v>279894.46299999999</v>
          </cell>
        </row>
        <row r="966">
          <cell r="A966" t="str">
            <v>STPD1</v>
          </cell>
          <cell r="B966">
            <v>234001.476</v>
          </cell>
        </row>
        <row r="967">
          <cell r="A967" t="str">
            <v>STPD2</v>
          </cell>
          <cell r="B967">
            <v>250378.867</v>
          </cell>
        </row>
        <row r="968">
          <cell r="A968" t="str">
            <v>STPP1</v>
          </cell>
          <cell r="B968">
            <v>115452.79800000001</v>
          </cell>
        </row>
        <row r="969">
          <cell r="A969" t="str">
            <v>STPP2</v>
          </cell>
          <cell r="B969">
            <v>137075.79699999999</v>
          </cell>
        </row>
        <row r="970">
          <cell r="A970" t="str">
            <v>STPP3</v>
          </cell>
          <cell r="B970">
            <v>152701.503</v>
          </cell>
        </row>
        <row r="971">
          <cell r="A971" t="str">
            <v>STPP4</v>
          </cell>
          <cell r="B971">
            <v>179933.83299999998</v>
          </cell>
        </row>
        <row r="972">
          <cell r="A972" t="str">
            <v>STPP5</v>
          </cell>
          <cell r="B972">
            <v>204897.633</v>
          </cell>
        </row>
        <row r="973">
          <cell r="A973" t="str">
            <v>SVKASG1</v>
          </cell>
          <cell r="B973">
            <v>255939.99400000001</v>
          </cell>
        </row>
        <row r="974">
          <cell r="A974" t="str">
            <v>SVKD1</v>
          </cell>
          <cell r="B974">
            <v>211660.88800000001</v>
          </cell>
        </row>
        <row r="975">
          <cell r="A975" t="str">
            <v>SVKD2</v>
          </cell>
          <cell r="B975">
            <v>227473.546</v>
          </cell>
        </row>
        <row r="976">
          <cell r="A976" t="str">
            <v>SVKP1</v>
          </cell>
          <cell r="B976">
            <v>100755.724</v>
          </cell>
        </row>
        <row r="977">
          <cell r="A977" t="str">
            <v>SVKP2</v>
          </cell>
          <cell r="B977">
            <v>121595.886</v>
          </cell>
        </row>
        <row r="978">
          <cell r="A978" t="str">
            <v>SVKP3</v>
          </cell>
          <cell r="B978">
            <v>136665.514</v>
          </cell>
        </row>
        <row r="979">
          <cell r="A979" t="str">
            <v>SVKP4</v>
          </cell>
          <cell r="B979">
            <v>161214.054</v>
          </cell>
        </row>
        <row r="980">
          <cell r="A980" t="str">
            <v>SVKP5</v>
          </cell>
          <cell r="B980">
            <v>185301.454</v>
          </cell>
        </row>
        <row r="981">
          <cell r="A981" t="str">
            <v>SWZASG1</v>
          </cell>
          <cell r="B981">
            <v>254025.788</v>
          </cell>
        </row>
        <row r="982">
          <cell r="A982" t="str">
            <v>SWZD1</v>
          </cell>
          <cell r="B982">
            <v>210131.37599999999</v>
          </cell>
        </row>
        <row r="983">
          <cell r="A983" t="str">
            <v>SWZD2</v>
          </cell>
          <cell r="B983">
            <v>225809.29200000002</v>
          </cell>
        </row>
        <row r="984">
          <cell r="A984" t="str">
            <v>SWZP1</v>
          </cell>
          <cell r="B984">
            <v>100175.24799999999</v>
          </cell>
        </row>
        <row r="985">
          <cell r="A985" t="str">
            <v>SWZP2</v>
          </cell>
          <cell r="B985">
            <v>120827.97199999999</v>
          </cell>
        </row>
        <row r="986">
          <cell r="A986" t="str">
            <v>SWZP3</v>
          </cell>
          <cell r="B986">
            <v>135765.82799999998</v>
          </cell>
        </row>
        <row r="987">
          <cell r="A987" t="str">
            <v>SWZP4</v>
          </cell>
          <cell r="B987">
            <v>160110.908</v>
          </cell>
        </row>
        <row r="988">
          <cell r="A988" t="str">
            <v>SWZP5</v>
          </cell>
          <cell r="B988">
            <v>183990.70799999998</v>
          </cell>
        </row>
        <row r="989">
          <cell r="A989" t="str">
            <v>SYRASG1</v>
          </cell>
          <cell r="B989">
            <v>255220.56599999999</v>
          </cell>
        </row>
        <row r="990">
          <cell r="A990" t="str">
            <v>SYRD1</v>
          </cell>
          <cell r="B990">
            <v>212365.23200000002</v>
          </cell>
        </row>
        <row r="991">
          <cell r="A991" t="str">
            <v>SYRD2</v>
          </cell>
          <cell r="B991">
            <v>227678.49400000001</v>
          </cell>
        </row>
        <row r="992">
          <cell r="A992" t="str">
            <v>SYRP1</v>
          </cell>
          <cell r="B992">
            <v>103506.03599999999</v>
          </cell>
        </row>
        <row r="993">
          <cell r="A993" t="str">
            <v>SYRP2</v>
          </cell>
          <cell r="B993">
            <v>123656.754</v>
          </cell>
        </row>
        <row r="994">
          <cell r="A994" t="str">
            <v>SYRP3</v>
          </cell>
          <cell r="B994">
            <v>138235.84600000002</v>
          </cell>
        </row>
        <row r="995">
          <cell r="A995" t="str">
            <v>SYRP4</v>
          </cell>
          <cell r="B995">
            <v>162763.90600000002</v>
          </cell>
        </row>
        <row r="996">
          <cell r="A996" t="str">
            <v>SYRP5</v>
          </cell>
          <cell r="B996">
            <v>186080.50599999999</v>
          </cell>
        </row>
        <row r="997">
          <cell r="A997" t="str">
            <v>TCDASG1</v>
          </cell>
          <cell r="B997">
            <v>297990.49099999998</v>
          </cell>
        </row>
        <row r="998">
          <cell r="A998" t="str">
            <v>TCDD1</v>
          </cell>
          <cell r="B998">
            <v>248463.33199999999</v>
          </cell>
        </row>
        <row r="999">
          <cell r="A999" t="str">
            <v>TCDD2</v>
          </cell>
          <cell r="B999">
            <v>266113.31900000002</v>
          </cell>
        </row>
        <row r="1000">
          <cell r="A1000" t="str">
            <v>TCDP1</v>
          </cell>
          <cell r="B1000">
            <v>120951.086</v>
          </cell>
        </row>
        <row r="1001">
          <cell r="A1001" t="str">
            <v>TCDP2</v>
          </cell>
          <cell r="B1001">
            <v>144336.329</v>
          </cell>
        </row>
        <row r="1002">
          <cell r="A1002" t="str">
            <v>TCDP3</v>
          </cell>
          <cell r="B1002">
            <v>161214.77100000001</v>
          </cell>
        </row>
        <row r="1003">
          <cell r="A1003" t="str">
            <v>TCDP4</v>
          </cell>
          <cell r="B1003">
            <v>190361.58100000001</v>
          </cell>
        </row>
        <row r="1004">
          <cell r="A1004" t="str">
            <v>TCDP5</v>
          </cell>
          <cell r="B1004">
            <v>217300.18099999998</v>
          </cell>
        </row>
        <row r="1005">
          <cell r="A1005" t="str">
            <v>TGOASG1</v>
          </cell>
          <cell r="B1005">
            <v>264412.255</v>
          </cell>
        </row>
        <row r="1006">
          <cell r="A1006" t="str">
            <v>TGOD1</v>
          </cell>
          <cell r="B1006">
            <v>219711.26</v>
          </cell>
        </row>
        <row r="1007">
          <cell r="A1007" t="str">
            <v>TGOD2</v>
          </cell>
          <cell r="B1007">
            <v>235670.79499999998</v>
          </cell>
        </row>
        <row r="1008">
          <cell r="A1008" t="str">
            <v>TGOP1</v>
          </cell>
          <cell r="B1008">
            <v>106298.23</v>
          </cell>
        </row>
        <row r="1009">
          <cell r="A1009" t="str">
            <v>TGOP2</v>
          </cell>
          <cell r="B1009">
            <v>127342.845</v>
          </cell>
        </row>
        <row r="1010">
          <cell r="A1010" t="str">
            <v>TGOP3</v>
          </cell>
          <cell r="B1010">
            <v>142558.655</v>
          </cell>
        </row>
        <row r="1011">
          <cell r="A1011" t="str">
            <v>TGOP4</v>
          </cell>
          <cell r="B1011">
            <v>168060.70500000002</v>
          </cell>
        </row>
        <row r="1012">
          <cell r="A1012" t="str">
            <v>TGOP5</v>
          </cell>
          <cell r="B1012">
            <v>192378.70500000002</v>
          </cell>
        </row>
        <row r="1013">
          <cell r="A1013" t="str">
            <v>THAASG1</v>
          </cell>
          <cell r="B1013">
            <v>247121.32800000001</v>
          </cell>
        </row>
        <row r="1014">
          <cell r="A1014" t="str">
            <v>THAD1</v>
          </cell>
          <cell r="B1014">
            <v>204614.45600000001</v>
          </cell>
        </row>
        <row r="1015">
          <cell r="A1015" t="str">
            <v>THAD2</v>
          </cell>
          <cell r="B1015">
            <v>219805.152</v>
          </cell>
        </row>
        <row r="1016">
          <cell r="A1016" t="str">
            <v>THAP1</v>
          </cell>
          <cell r="B1016">
            <v>98077.088000000003</v>
          </cell>
        </row>
        <row r="1017">
          <cell r="A1017" t="str">
            <v>THAP2</v>
          </cell>
          <cell r="B1017">
            <v>118058.232</v>
          </cell>
        </row>
        <row r="1018">
          <cell r="A1018" t="str">
            <v>THAP3</v>
          </cell>
          <cell r="B1018">
            <v>132517.568</v>
          </cell>
        </row>
        <row r="1019">
          <cell r="A1019" t="str">
            <v>THAP4</v>
          </cell>
          <cell r="B1019">
            <v>156132.04800000001</v>
          </cell>
        </row>
        <row r="1020">
          <cell r="A1020" t="str">
            <v>THAP5</v>
          </cell>
          <cell r="B1020">
            <v>179257.848</v>
          </cell>
        </row>
        <row r="1021">
          <cell r="A1021" t="str">
            <v>TJKASG1</v>
          </cell>
          <cell r="B1021">
            <v>275555.875</v>
          </cell>
        </row>
        <row r="1022">
          <cell r="A1022" t="str">
            <v>TJKD1</v>
          </cell>
          <cell r="B1022">
            <v>230534.5</v>
          </cell>
        </row>
        <row r="1023">
          <cell r="A1023" t="str">
            <v>TJKD2</v>
          </cell>
          <cell r="B1023">
            <v>246606.375</v>
          </cell>
        </row>
        <row r="1024">
          <cell r="A1024" t="str">
            <v>TJKP1</v>
          </cell>
          <cell r="B1024">
            <v>114134.75</v>
          </cell>
        </row>
        <row r="1025">
          <cell r="A1025" t="str">
            <v>TJKP2</v>
          </cell>
          <cell r="B1025">
            <v>135335.625</v>
          </cell>
        </row>
        <row r="1026">
          <cell r="A1026" t="str">
            <v>TJKP3</v>
          </cell>
          <cell r="B1026">
            <v>150661.875</v>
          </cell>
        </row>
        <row r="1027">
          <cell r="A1027" t="str">
            <v>TJKP4</v>
          </cell>
          <cell r="B1027">
            <v>177433.125</v>
          </cell>
        </row>
        <row r="1028">
          <cell r="A1028" t="str">
            <v>TJKP5</v>
          </cell>
          <cell r="B1028">
            <v>201924.125</v>
          </cell>
        </row>
        <row r="1029">
          <cell r="A1029" t="str">
            <v>TKMASG1</v>
          </cell>
          <cell r="B1029">
            <v>303646.20500000002</v>
          </cell>
        </row>
        <row r="1030">
          <cell r="A1030" t="str">
            <v>TKMD1</v>
          </cell>
          <cell r="B1030">
            <v>252982.66</v>
          </cell>
        </row>
        <row r="1031">
          <cell r="A1031" t="str">
            <v>TKMD2</v>
          </cell>
          <cell r="B1031">
            <v>271031.34499999997</v>
          </cell>
        </row>
        <row r="1032">
          <cell r="A1032" t="str">
            <v>TKMP1</v>
          </cell>
          <cell r="B1032">
            <v>122667.93</v>
          </cell>
        </row>
        <row r="1033">
          <cell r="A1033" t="str">
            <v>TKMP2</v>
          </cell>
          <cell r="B1033">
            <v>146604.89499999999</v>
          </cell>
        </row>
        <row r="1034">
          <cell r="A1034" t="str">
            <v>TKMP3</v>
          </cell>
          <cell r="B1034">
            <v>163874.60499999998</v>
          </cell>
        </row>
        <row r="1035">
          <cell r="A1035" t="str">
            <v>TKMP4</v>
          </cell>
          <cell r="B1035">
            <v>193621.155</v>
          </cell>
        </row>
        <row r="1036">
          <cell r="A1036" t="str">
            <v>TKMP5</v>
          </cell>
          <cell r="B1036">
            <v>221177.155</v>
          </cell>
        </row>
        <row r="1037">
          <cell r="A1037" t="str">
            <v>TLSASG1</v>
          </cell>
          <cell r="B1037">
            <v>278406.63500000001</v>
          </cell>
        </row>
        <row r="1038">
          <cell r="A1038" t="str">
            <v>TLSD1</v>
          </cell>
          <cell r="B1038">
            <v>232813.02</v>
          </cell>
        </row>
        <row r="1039">
          <cell r="A1039" t="str">
            <v>TLSD2</v>
          </cell>
          <cell r="B1039">
            <v>249085.215</v>
          </cell>
        </row>
        <row r="1040">
          <cell r="A1040" t="str">
            <v>TLSP1</v>
          </cell>
          <cell r="B1040">
            <v>115000.71</v>
          </cell>
        </row>
        <row r="1041">
          <cell r="A1041" t="str">
            <v>TLSP2</v>
          </cell>
          <cell r="B1041">
            <v>136479.065</v>
          </cell>
        </row>
        <row r="1042">
          <cell r="A1042" t="str">
            <v>TLSP3</v>
          </cell>
          <cell r="B1042">
            <v>152002.435</v>
          </cell>
        </row>
        <row r="1043">
          <cell r="A1043" t="str">
            <v>TLSP4</v>
          </cell>
          <cell r="B1043">
            <v>179075.285</v>
          </cell>
        </row>
        <row r="1044">
          <cell r="A1044" t="str">
            <v>TLSP5</v>
          </cell>
          <cell r="B1044">
            <v>203878.285</v>
          </cell>
        </row>
        <row r="1045">
          <cell r="A1045" t="str">
            <v>TTOASG1</v>
          </cell>
          <cell r="B1045">
            <v>256719.60500000001</v>
          </cell>
        </row>
        <row r="1046">
          <cell r="A1046" t="str">
            <v>TTOD1</v>
          </cell>
          <cell r="B1046">
            <v>212284.46</v>
          </cell>
        </row>
        <row r="1047">
          <cell r="A1047" t="str">
            <v>TTOD2</v>
          </cell>
          <cell r="B1047">
            <v>228150.94500000001</v>
          </cell>
        </row>
        <row r="1048">
          <cell r="A1048" t="str">
            <v>TTOP1</v>
          </cell>
          <cell r="B1048">
            <v>100993.33</v>
          </cell>
        </row>
        <row r="1049">
          <cell r="A1049" t="str">
            <v>TTOP2</v>
          </cell>
          <cell r="B1049">
            <v>121908.495</v>
          </cell>
        </row>
        <row r="1050">
          <cell r="A1050" t="str">
            <v>TTOP3</v>
          </cell>
          <cell r="B1050">
            <v>137032.005</v>
          </cell>
        </row>
        <row r="1051">
          <cell r="A1051" t="str">
            <v>TTOP4</v>
          </cell>
          <cell r="B1051">
            <v>161663.55499999999</v>
          </cell>
        </row>
        <row r="1052">
          <cell r="A1052" t="str">
            <v>TTOP5</v>
          </cell>
          <cell r="B1052">
            <v>185836.55499999999</v>
          </cell>
        </row>
        <row r="1053">
          <cell r="A1053" t="str">
            <v>TUNASG1</v>
          </cell>
          <cell r="B1053">
            <v>242624.019</v>
          </cell>
        </row>
        <row r="1054">
          <cell r="A1054" t="str">
            <v>TUND1</v>
          </cell>
          <cell r="B1054">
            <v>201021.18799999999</v>
          </cell>
        </row>
        <row r="1055">
          <cell r="A1055" t="str">
            <v>TUND2</v>
          </cell>
          <cell r="B1055">
            <v>215895.27100000001</v>
          </cell>
        </row>
        <row r="1056">
          <cell r="A1056" t="str">
            <v>TUNP1</v>
          </cell>
          <cell r="B1056">
            <v>96710.373999999996</v>
          </cell>
        </row>
        <row r="1057">
          <cell r="A1057" t="str">
            <v>TUNP2</v>
          </cell>
          <cell r="B1057">
            <v>116254.361</v>
          </cell>
        </row>
        <row r="1058">
          <cell r="A1058" t="str">
            <v>TUNP3</v>
          </cell>
          <cell r="B1058">
            <v>130402.539</v>
          </cell>
        </row>
        <row r="1059">
          <cell r="A1059" t="str">
            <v>TUNP4</v>
          </cell>
          <cell r="B1059">
            <v>153539.829</v>
          </cell>
        </row>
        <row r="1060">
          <cell r="A1060" t="str">
            <v>TUNP5</v>
          </cell>
          <cell r="B1060">
            <v>176176.22899999999</v>
          </cell>
        </row>
        <row r="1061">
          <cell r="A1061" t="str">
            <v>TURASG1</v>
          </cell>
          <cell r="B1061">
            <v>260143.55</v>
          </cell>
        </row>
        <row r="1062">
          <cell r="A1062" t="str">
            <v>TURD1</v>
          </cell>
          <cell r="B1062">
            <v>215021.6</v>
          </cell>
        </row>
        <row r="1063">
          <cell r="A1063" t="str">
            <v>TURD2</v>
          </cell>
          <cell r="B1063">
            <v>231128.95</v>
          </cell>
        </row>
        <row r="1064">
          <cell r="A1064" t="str">
            <v>TURP1</v>
          </cell>
          <cell r="B1064">
            <v>102033.3</v>
          </cell>
        </row>
        <row r="1065">
          <cell r="A1065" t="str">
            <v>TURP2</v>
          </cell>
          <cell r="B1065">
            <v>123283.45</v>
          </cell>
        </row>
        <row r="1066">
          <cell r="A1066" t="str">
            <v>TURP3</v>
          </cell>
          <cell r="B1066">
            <v>138643.54999999999</v>
          </cell>
        </row>
        <row r="1067">
          <cell r="A1067" t="str">
            <v>TURP4</v>
          </cell>
          <cell r="B1067">
            <v>163637.04999999999</v>
          </cell>
        </row>
        <row r="1068">
          <cell r="A1068" t="str">
            <v>TURP5</v>
          </cell>
          <cell r="B1068">
            <v>188184.05</v>
          </cell>
        </row>
        <row r="1069">
          <cell r="A1069" t="str">
            <v>TZAASG1</v>
          </cell>
          <cell r="B1069">
            <v>267966.978</v>
          </cell>
        </row>
        <row r="1070">
          <cell r="A1070" t="str">
            <v>TZAD1</v>
          </cell>
          <cell r="B1070">
            <v>223670.25599999999</v>
          </cell>
        </row>
        <row r="1071">
          <cell r="A1071" t="str">
            <v>TZAD2</v>
          </cell>
          <cell r="B1071">
            <v>239488.00200000001</v>
          </cell>
        </row>
        <row r="1072">
          <cell r="A1072" t="str">
            <v>TZAP1</v>
          </cell>
          <cell r="B1072">
            <v>109974.988</v>
          </cell>
        </row>
        <row r="1073">
          <cell r="A1073" t="str">
            <v>TZAP2</v>
          </cell>
          <cell r="B1073">
            <v>130823.58199999999</v>
          </cell>
        </row>
        <row r="1074">
          <cell r="A1074" t="str">
            <v>TZAP3</v>
          </cell>
          <cell r="B1074">
            <v>145900.21799999999</v>
          </cell>
        </row>
        <row r="1075">
          <cell r="A1075" t="str">
            <v>TZAP4</v>
          </cell>
          <cell r="B1075">
            <v>171830.198</v>
          </cell>
        </row>
        <row r="1076">
          <cell r="A1076" t="str">
            <v>TZAP5</v>
          </cell>
          <cell r="B1076">
            <v>195927.99799999999</v>
          </cell>
        </row>
        <row r="1077">
          <cell r="A1077" t="str">
            <v>UGAASG1</v>
          </cell>
          <cell r="B1077">
            <v>257613.408</v>
          </cell>
        </row>
        <row r="1078">
          <cell r="A1078" t="str">
            <v>UGAD1</v>
          </cell>
          <cell r="B1078">
            <v>215397.61599999998</v>
          </cell>
        </row>
        <row r="1079">
          <cell r="A1079" t="str">
            <v>UGAD2</v>
          </cell>
          <cell r="B1079">
            <v>230486.872</v>
          </cell>
        </row>
        <row r="1080">
          <cell r="A1080" t="str">
            <v>UGAP1</v>
          </cell>
          <cell r="B1080">
            <v>106830.768</v>
          </cell>
        </row>
        <row r="1081">
          <cell r="A1081" t="str">
            <v>UGAP2</v>
          </cell>
          <cell r="B1081">
            <v>126670.75200000001</v>
          </cell>
        </row>
        <row r="1082">
          <cell r="A1082" t="str">
            <v>UGAP3</v>
          </cell>
          <cell r="B1082">
            <v>141030.04800000001</v>
          </cell>
        </row>
        <row r="1083">
          <cell r="A1083" t="str">
            <v>UGAP4</v>
          </cell>
          <cell r="B1083">
            <v>165864.32799999998</v>
          </cell>
        </row>
        <row r="1084">
          <cell r="A1084" t="str">
            <v>UGAP5</v>
          </cell>
          <cell r="B1084">
            <v>188833.128</v>
          </cell>
        </row>
        <row r="1085">
          <cell r="A1085" t="str">
            <v>UKRASG1</v>
          </cell>
          <cell r="B1085">
            <v>277932.71499999997</v>
          </cell>
        </row>
        <row r="1086">
          <cell r="A1086" t="str">
            <v>UKRD1</v>
          </cell>
          <cell r="B1086">
            <v>229236.18</v>
          </cell>
        </row>
        <row r="1087">
          <cell r="A1087" t="str">
            <v>UKRD2</v>
          </cell>
          <cell r="B1087">
            <v>246594.935</v>
          </cell>
        </row>
        <row r="1088">
          <cell r="A1088" t="str">
            <v>UKRP1</v>
          </cell>
          <cell r="B1088">
            <v>107437.39</v>
          </cell>
        </row>
        <row r="1089">
          <cell r="A1089" t="str">
            <v>UKRP2</v>
          </cell>
          <cell r="B1089">
            <v>130419.58499999999</v>
          </cell>
        </row>
        <row r="1090">
          <cell r="A1090" t="str">
            <v>UKRP3</v>
          </cell>
          <cell r="B1090">
            <v>147010.91500000001</v>
          </cell>
        </row>
        <row r="1091">
          <cell r="A1091" t="str">
            <v>UKRP4</v>
          </cell>
          <cell r="B1091">
            <v>173888.565</v>
          </cell>
        </row>
        <row r="1092">
          <cell r="A1092" t="str">
            <v>UKRP5</v>
          </cell>
          <cell r="B1092">
            <v>200374.565</v>
          </cell>
        </row>
        <row r="1093">
          <cell r="A1093" t="str">
            <v>URYASG1</v>
          </cell>
          <cell r="B1093">
            <v>243631.861</v>
          </cell>
        </row>
        <row r="1094">
          <cell r="A1094" t="str">
            <v>URYD1</v>
          </cell>
          <cell r="B1094">
            <v>201825.57199999999</v>
          </cell>
        </row>
        <row r="1095">
          <cell r="A1095" t="str">
            <v>URYD2</v>
          </cell>
          <cell r="B1095">
            <v>216771.649</v>
          </cell>
        </row>
        <row r="1096">
          <cell r="A1096" t="str">
            <v>URYP1</v>
          </cell>
          <cell r="B1096">
            <v>97017.106</v>
          </cell>
        </row>
        <row r="1097">
          <cell r="A1097" t="str">
            <v>URYP2</v>
          </cell>
          <cell r="B1097">
            <v>116658.359</v>
          </cell>
        </row>
        <row r="1098">
          <cell r="A1098" t="str">
            <v>URYP3</v>
          </cell>
          <cell r="B1098">
            <v>130875.74099999999</v>
          </cell>
        </row>
        <row r="1099">
          <cell r="A1099" t="str">
            <v>URYP4</v>
          </cell>
          <cell r="B1099">
            <v>154120.25099999999</v>
          </cell>
        </row>
        <row r="1100">
          <cell r="A1100" t="str">
            <v>URYP5</v>
          </cell>
          <cell r="B1100">
            <v>176865.851</v>
          </cell>
        </row>
        <row r="1101">
          <cell r="A1101" t="str">
            <v>USAADM1</v>
          </cell>
          <cell r="B1101">
            <v>389360.272</v>
          </cell>
        </row>
        <row r="1102">
          <cell r="A1102" t="str">
            <v>USAASG1</v>
          </cell>
          <cell r="B1102">
            <v>305814.65600000002</v>
          </cell>
        </row>
        <row r="1103">
          <cell r="A1103" t="str">
            <v>USAD1</v>
          </cell>
          <cell r="B1103">
            <v>246344.91200000001</v>
          </cell>
        </row>
        <row r="1104">
          <cell r="A1104" t="str">
            <v>USAD2</v>
          </cell>
          <cell r="B1104">
            <v>269584.304</v>
          </cell>
        </row>
        <row r="1105">
          <cell r="A1105" t="str">
            <v>USAP1</v>
          </cell>
          <cell r="B1105">
            <v>104985.17600000001</v>
          </cell>
        </row>
        <row r="1106">
          <cell r="A1106" t="str">
            <v>USAP2</v>
          </cell>
          <cell r="B1106">
            <v>131618.46400000001</v>
          </cell>
        </row>
        <row r="1107">
          <cell r="A1107" t="str">
            <v>USAP3</v>
          </cell>
          <cell r="B1107">
            <v>150807.136</v>
          </cell>
        </row>
        <row r="1108">
          <cell r="A1108" t="str">
            <v>USAP4</v>
          </cell>
          <cell r="B1108">
            <v>180556.09600000002</v>
          </cell>
        </row>
        <row r="1109">
          <cell r="A1109" t="str">
            <v>USAP5</v>
          </cell>
          <cell r="B1109">
            <v>211132.696</v>
          </cell>
        </row>
        <row r="1110">
          <cell r="A1110" t="str">
            <v>USAUSG1</v>
          </cell>
          <cell r="B1110">
            <v>335402.47200000001</v>
          </cell>
        </row>
        <row r="1111">
          <cell r="A1111" t="str">
            <v>UZBASG1</v>
          </cell>
          <cell r="B1111">
            <v>254694.28899999999</v>
          </cell>
        </row>
        <row r="1112">
          <cell r="A1112" t="str">
            <v>UZBD1</v>
          </cell>
          <cell r="B1112">
            <v>213065.228</v>
          </cell>
        </row>
        <row r="1113">
          <cell r="A1113" t="str">
            <v>UZBD2</v>
          </cell>
          <cell r="B1113">
            <v>227947.701</v>
          </cell>
        </row>
        <row r="1114">
          <cell r="A1114" t="str">
            <v>UZBP1</v>
          </cell>
          <cell r="B1114">
            <v>105942.79399999999</v>
          </cell>
        </row>
        <row r="1115">
          <cell r="A1115" t="str">
            <v>UZBP2</v>
          </cell>
          <cell r="B1115">
            <v>125499.49100000001</v>
          </cell>
        </row>
        <row r="1116">
          <cell r="A1116" t="str">
            <v>UZBP3</v>
          </cell>
          <cell r="B1116">
            <v>139657.40899999999</v>
          </cell>
        </row>
        <row r="1117">
          <cell r="A1117" t="str">
            <v>UZBP4</v>
          </cell>
          <cell r="B1117">
            <v>164181.399</v>
          </cell>
        </row>
        <row r="1118">
          <cell r="A1118" t="str">
            <v>UZBP5</v>
          </cell>
          <cell r="B1118">
            <v>186831.799</v>
          </cell>
        </row>
        <row r="1119">
          <cell r="A1119" t="str">
            <v>VENASG1</v>
          </cell>
          <cell r="B1119">
            <v>276734.76300000004</v>
          </cell>
        </row>
        <row r="1120">
          <cell r="A1120" t="str">
            <v>VEND1</v>
          </cell>
          <cell r="B1120">
            <v>228280.076</v>
          </cell>
        </row>
        <row r="1121">
          <cell r="A1121" t="str">
            <v>VEND2</v>
          </cell>
          <cell r="B1121">
            <v>245554.56700000001</v>
          </cell>
        </row>
        <row r="1122">
          <cell r="A1122" t="str">
            <v>VENP1</v>
          </cell>
          <cell r="B1122">
            <v>107073.598</v>
          </cell>
        </row>
        <row r="1123">
          <cell r="A1123" t="str">
            <v>VENP2</v>
          </cell>
          <cell r="B1123">
            <v>129938.497</v>
          </cell>
        </row>
        <row r="1124">
          <cell r="A1124" t="str">
            <v>VENP3</v>
          </cell>
          <cell r="B1124">
            <v>146447.80300000001</v>
          </cell>
        </row>
        <row r="1125">
          <cell r="A1125" t="str">
            <v>VENP4</v>
          </cell>
          <cell r="B1125">
            <v>173198.133</v>
          </cell>
        </row>
        <row r="1126">
          <cell r="A1126" t="str">
            <v>VENP5</v>
          </cell>
          <cell r="B1126">
            <v>199553.93299999999</v>
          </cell>
        </row>
        <row r="1127">
          <cell r="A1127" t="str">
            <v>VNMASG1</v>
          </cell>
          <cell r="B1127">
            <v>260108.34400000001</v>
          </cell>
        </row>
        <row r="1128">
          <cell r="A1128" t="str">
            <v>VNMD1</v>
          </cell>
          <cell r="B1128">
            <v>216272.08799999999</v>
          </cell>
        </row>
        <row r="1129">
          <cell r="A1129" t="str">
            <v>VNMD2</v>
          </cell>
          <cell r="B1129">
            <v>231928.696</v>
          </cell>
        </row>
        <row r="1130">
          <cell r="A1130" t="str">
            <v>VNMP1</v>
          </cell>
          <cell r="B1130">
            <v>104990.82399999999</v>
          </cell>
        </row>
        <row r="1131">
          <cell r="A1131" t="str">
            <v>VNMP2</v>
          </cell>
          <cell r="B1131">
            <v>125616.53599999999</v>
          </cell>
        </row>
        <row r="1132">
          <cell r="A1132" t="str">
            <v>VNMP3</v>
          </cell>
          <cell r="B1132">
            <v>140533.864</v>
          </cell>
        </row>
        <row r="1133">
          <cell r="A1133" t="str">
            <v>VNMP4</v>
          </cell>
          <cell r="B1133">
            <v>165580.90400000001</v>
          </cell>
        </row>
        <row r="1134">
          <cell r="A1134" t="str">
            <v>VNMP5</v>
          </cell>
          <cell r="B1134">
            <v>189430.304</v>
          </cell>
        </row>
        <row r="1135">
          <cell r="A1135" t="str">
            <v>WSMASG1</v>
          </cell>
          <cell r="B1135">
            <v>275710.51799999998</v>
          </cell>
        </row>
        <row r="1136">
          <cell r="A1136" t="str">
            <v>WSMD1</v>
          </cell>
          <cell r="B1136">
            <v>229858.33600000001</v>
          </cell>
        </row>
        <row r="1137">
          <cell r="A1137" t="str">
            <v>WSMD2</v>
          </cell>
          <cell r="B1137">
            <v>246221.86199999999</v>
          </cell>
        </row>
        <row r="1138">
          <cell r="A1138" t="str">
            <v>WSMP1</v>
          </cell>
          <cell r="B1138">
            <v>112327.82800000001</v>
          </cell>
        </row>
        <row r="1139">
          <cell r="A1139" t="str">
            <v>WSMP2</v>
          </cell>
          <cell r="B1139">
            <v>133930.842</v>
          </cell>
        </row>
        <row r="1140">
          <cell r="A1140" t="str">
            <v>WSMP3</v>
          </cell>
          <cell r="B1140">
            <v>149542.95799999998</v>
          </cell>
        </row>
        <row r="1141">
          <cell r="A1141" t="str">
            <v>WSMP4</v>
          </cell>
          <cell r="B1141">
            <v>176292.33799999999</v>
          </cell>
        </row>
        <row r="1142">
          <cell r="A1142" t="str">
            <v>WSMP5</v>
          </cell>
          <cell r="B1142">
            <v>201236.13800000001</v>
          </cell>
        </row>
        <row r="1143">
          <cell r="A1143" t="str">
            <v>YEMASG1</v>
          </cell>
          <cell r="B1143">
            <v>269342.62300000002</v>
          </cell>
        </row>
        <row r="1144">
          <cell r="A1144" t="str">
            <v>YEMD1</v>
          </cell>
          <cell r="B1144">
            <v>225568.796</v>
          </cell>
        </row>
        <row r="1145">
          <cell r="A1145" t="str">
            <v>YEMD2</v>
          </cell>
          <cell r="B1145">
            <v>241203.307</v>
          </cell>
        </row>
        <row r="1146">
          <cell r="A1146" t="str">
            <v>YEMP1</v>
          </cell>
          <cell r="B1146">
            <v>112247.158</v>
          </cell>
        </row>
        <row r="1147">
          <cell r="A1147" t="str">
            <v>YEMP2</v>
          </cell>
          <cell r="B1147">
            <v>132842.837</v>
          </cell>
        </row>
        <row r="1148">
          <cell r="A1148" t="str">
            <v>YEMP3</v>
          </cell>
          <cell r="B1148">
            <v>147738.46299999999</v>
          </cell>
        </row>
        <row r="1149">
          <cell r="A1149" t="str">
            <v>YEMP4</v>
          </cell>
          <cell r="B1149">
            <v>173851.39299999998</v>
          </cell>
        </row>
        <row r="1150">
          <cell r="A1150" t="str">
            <v>YEMP5</v>
          </cell>
          <cell r="B1150">
            <v>197666.193</v>
          </cell>
        </row>
        <row r="1151">
          <cell r="A1151" t="str">
            <v>ZAFASG1</v>
          </cell>
          <cell r="B1151">
            <v>256198.74</v>
          </cell>
        </row>
        <row r="1152">
          <cell r="A1152" t="str">
            <v>ZAFD1</v>
          </cell>
          <cell r="B1152">
            <v>211867.48</v>
          </cell>
        </row>
        <row r="1153">
          <cell r="A1153" t="str">
            <v>ZAFD2</v>
          </cell>
          <cell r="B1153">
            <v>227697.66</v>
          </cell>
        </row>
        <row r="1154">
          <cell r="A1154" t="str">
            <v>ZAFP1</v>
          </cell>
          <cell r="B1154">
            <v>100835.04</v>
          </cell>
        </row>
        <row r="1155">
          <cell r="A1155" t="str">
            <v>ZAFP2</v>
          </cell>
          <cell r="B1155">
            <v>121700.06</v>
          </cell>
        </row>
        <row r="1156">
          <cell r="A1156" t="str">
            <v>ZAFP3</v>
          </cell>
          <cell r="B1156">
            <v>136786.94</v>
          </cell>
        </row>
        <row r="1157">
          <cell r="A1157" t="str">
            <v>ZAFP4</v>
          </cell>
          <cell r="B1157">
            <v>161362.34</v>
          </cell>
        </row>
        <row r="1158">
          <cell r="A1158" t="str">
            <v>ZAFP5</v>
          </cell>
          <cell r="B1158">
            <v>185479.34</v>
          </cell>
        </row>
        <row r="1159">
          <cell r="A1159" t="str">
            <v>ZMBASG1</v>
          </cell>
          <cell r="B1159">
            <v>277552.21400000004</v>
          </cell>
        </row>
        <row r="1160">
          <cell r="A1160" t="str">
            <v>ZMBD1</v>
          </cell>
          <cell r="B1160">
            <v>231330.32800000001</v>
          </cell>
        </row>
        <row r="1161">
          <cell r="A1161" t="str">
            <v>ZMBD2</v>
          </cell>
          <cell r="B1161">
            <v>247822.52600000001</v>
          </cell>
        </row>
        <row r="1162">
          <cell r="A1162" t="str">
            <v>ZMBP1</v>
          </cell>
          <cell r="B1162">
            <v>112886.844</v>
          </cell>
        </row>
        <row r="1163">
          <cell r="A1163" t="str">
            <v>ZMBP2</v>
          </cell>
          <cell r="B1163">
            <v>134669.06599999999</v>
          </cell>
        </row>
        <row r="1164">
          <cell r="A1164" t="str">
            <v>ZMBP3</v>
          </cell>
          <cell r="B1164">
            <v>150409.334</v>
          </cell>
        </row>
        <row r="1165">
          <cell r="A1165" t="str">
            <v>ZMBP4</v>
          </cell>
          <cell r="B1165">
            <v>177354.07399999999</v>
          </cell>
        </row>
        <row r="1166">
          <cell r="A1166" t="str">
            <v>ZMBP5</v>
          </cell>
          <cell r="B1166">
            <v>202497.47399999999</v>
          </cell>
        </row>
        <row r="1167">
          <cell r="A1167" t="str">
            <v>ZWEASG1</v>
          </cell>
          <cell r="B1167">
            <v>251005.296</v>
          </cell>
        </row>
        <row r="1168">
          <cell r="A1168" t="str">
            <v>ZWED1</v>
          </cell>
          <cell r="B1168">
            <v>208997.19199999998</v>
          </cell>
        </row>
        <row r="1169">
          <cell r="A1169" t="str">
            <v>ZWED2</v>
          </cell>
          <cell r="B1169">
            <v>224013.06400000001</v>
          </cell>
        </row>
        <row r="1170">
          <cell r="A1170" t="str">
            <v>ZWEP1</v>
          </cell>
          <cell r="B1170">
            <v>102225.61600000001</v>
          </cell>
        </row>
        <row r="1171">
          <cell r="A1171" t="str">
            <v>ZWEP2</v>
          </cell>
          <cell r="B1171">
            <v>121965.624</v>
          </cell>
        </row>
        <row r="1172">
          <cell r="A1172" t="str">
            <v>ZWEP3</v>
          </cell>
          <cell r="B1172">
            <v>136252.976</v>
          </cell>
        </row>
        <row r="1173">
          <cell r="A1173" t="str">
            <v>ZWEP4</v>
          </cell>
          <cell r="B1173">
            <v>160335.33600000001</v>
          </cell>
        </row>
        <row r="1174">
          <cell r="A1174" t="str">
            <v>ZWEP5</v>
          </cell>
          <cell r="B1174">
            <v>183190.93599999999</v>
          </cell>
        </row>
      </sheetData>
      <sheetData sheetId="3"/>
      <sheetData sheetId="4">
        <row r="5">
          <cell r="A5" t="str">
            <v>AFGG</v>
          </cell>
          <cell r="B5">
            <v>18755.37</v>
          </cell>
        </row>
        <row r="6">
          <cell r="A6" t="str">
            <v>AFGN</v>
          </cell>
          <cell r="B6">
            <v>33951.269999999997</v>
          </cell>
        </row>
        <row r="7">
          <cell r="A7" t="str">
            <v>AGOG</v>
          </cell>
          <cell r="B7">
            <v>40644.370000000003</v>
          </cell>
        </row>
        <row r="8">
          <cell r="A8" t="str">
            <v>AGON</v>
          </cell>
          <cell r="B8">
            <v>80131.39</v>
          </cell>
        </row>
        <row r="9">
          <cell r="A9" t="str">
            <v>ALBG</v>
          </cell>
          <cell r="B9">
            <v>22490.01</v>
          </cell>
        </row>
        <row r="10">
          <cell r="A10" t="str">
            <v>ALBN</v>
          </cell>
          <cell r="B10">
            <v>45110.47</v>
          </cell>
        </row>
        <row r="11">
          <cell r="A11" t="str">
            <v>AREG</v>
          </cell>
          <cell r="B11">
            <v>69542.64</v>
          </cell>
        </row>
        <row r="12">
          <cell r="A12" t="str">
            <v>AREN</v>
          </cell>
          <cell r="B12">
            <v>121670.8</v>
          </cell>
        </row>
        <row r="13">
          <cell r="A13" t="str">
            <v>ARGG</v>
          </cell>
          <cell r="B13">
            <v>32428.080000000002</v>
          </cell>
        </row>
        <row r="14">
          <cell r="A14" t="str">
            <v>ARGN</v>
          </cell>
          <cell r="B14">
            <v>56727.67</v>
          </cell>
        </row>
        <row r="15">
          <cell r="A15" t="str">
            <v>ARMG</v>
          </cell>
          <cell r="B15">
            <v>20771.5</v>
          </cell>
        </row>
        <row r="16">
          <cell r="A16" t="str">
            <v>ARMN</v>
          </cell>
          <cell r="B16">
            <v>37022.699999999997</v>
          </cell>
        </row>
        <row r="17">
          <cell r="A17" t="str">
            <v>AUSG</v>
          </cell>
          <cell r="B17">
            <v>50883.12</v>
          </cell>
        </row>
        <row r="18">
          <cell r="A18" t="str">
            <v>AUSN</v>
          </cell>
          <cell r="B18">
            <v>77406.55</v>
          </cell>
        </row>
        <row r="19">
          <cell r="A19" t="str">
            <v>AUTG</v>
          </cell>
          <cell r="B19">
            <v>85341.17</v>
          </cell>
        </row>
        <row r="20">
          <cell r="A20" t="str">
            <v>AZEG</v>
          </cell>
          <cell r="B20">
            <v>26019.02</v>
          </cell>
        </row>
        <row r="21">
          <cell r="A21" t="str">
            <v>AZEN</v>
          </cell>
          <cell r="B21">
            <v>46789.27</v>
          </cell>
        </row>
        <row r="22">
          <cell r="A22" t="str">
            <v>BDIG</v>
          </cell>
          <cell r="B22">
            <v>25285.47</v>
          </cell>
        </row>
        <row r="23">
          <cell r="A23" t="str">
            <v>BDIN</v>
          </cell>
          <cell r="B23">
            <v>37127.760000000002</v>
          </cell>
        </row>
        <row r="24">
          <cell r="A24" t="str">
            <v>BELG</v>
          </cell>
          <cell r="B24">
            <v>79292.25</v>
          </cell>
        </row>
        <row r="25">
          <cell r="A25" t="str">
            <v>BELN</v>
          </cell>
          <cell r="B25">
            <v>103723</v>
          </cell>
        </row>
        <row r="26">
          <cell r="A26" t="str">
            <v>BENG</v>
          </cell>
          <cell r="B26">
            <v>24085.05</v>
          </cell>
        </row>
        <row r="27">
          <cell r="A27" t="str">
            <v>BENN</v>
          </cell>
          <cell r="B27">
            <v>53910.73</v>
          </cell>
        </row>
        <row r="28">
          <cell r="A28" t="str">
            <v>BFAG</v>
          </cell>
          <cell r="B28">
            <v>21820.26</v>
          </cell>
        </row>
        <row r="29">
          <cell r="A29" t="str">
            <v>BFAN</v>
          </cell>
          <cell r="B29">
            <v>45522.45</v>
          </cell>
        </row>
        <row r="30">
          <cell r="A30" t="str">
            <v>BGDG</v>
          </cell>
          <cell r="B30">
            <v>14276.85</v>
          </cell>
        </row>
        <row r="31">
          <cell r="A31" t="str">
            <v>BGDN</v>
          </cell>
          <cell r="B31">
            <v>45163.1</v>
          </cell>
        </row>
        <row r="32">
          <cell r="A32" t="str">
            <v>BGRG</v>
          </cell>
          <cell r="B32">
            <v>21729.119999999999</v>
          </cell>
        </row>
        <row r="33">
          <cell r="A33" t="str">
            <v>BGRN</v>
          </cell>
          <cell r="B33">
            <v>47704.82</v>
          </cell>
        </row>
        <row r="34">
          <cell r="A34" t="str">
            <v>BHRG</v>
          </cell>
          <cell r="B34">
            <v>41889.019999999997</v>
          </cell>
        </row>
        <row r="35">
          <cell r="A35" t="str">
            <v>BHRN</v>
          </cell>
          <cell r="B35">
            <v>95525.47</v>
          </cell>
        </row>
        <row r="36">
          <cell r="A36" t="str">
            <v>BIHG</v>
          </cell>
          <cell r="B36">
            <v>35147.79</v>
          </cell>
        </row>
        <row r="37">
          <cell r="A37" t="str">
            <v>BIHN</v>
          </cell>
          <cell r="B37">
            <v>51175.3</v>
          </cell>
        </row>
        <row r="38">
          <cell r="A38" t="str">
            <v>BLRG</v>
          </cell>
          <cell r="B38">
            <v>17923.27</v>
          </cell>
        </row>
        <row r="39">
          <cell r="A39" t="str">
            <v>BLRN</v>
          </cell>
          <cell r="B39">
            <v>36207.089999999997</v>
          </cell>
        </row>
        <row r="40">
          <cell r="A40" t="str">
            <v>BLZG</v>
          </cell>
          <cell r="B40">
            <v>25155.119999999999</v>
          </cell>
        </row>
        <row r="41">
          <cell r="A41" t="str">
            <v>BLZN</v>
          </cell>
          <cell r="B41">
            <v>47900.15</v>
          </cell>
        </row>
        <row r="42">
          <cell r="A42" t="str">
            <v>BOLG</v>
          </cell>
          <cell r="B42">
            <v>26487.66</v>
          </cell>
        </row>
        <row r="43">
          <cell r="A43" t="str">
            <v>BOLN</v>
          </cell>
          <cell r="B43">
            <v>70025.34</v>
          </cell>
        </row>
        <row r="44">
          <cell r="A44" t="str">
            <v>BRAG</v>
          </cell>
          <cell r="B44">
            <v>40464.160000000003</v>
          </cell>
        </row>
        <row r="45">
          <cell r="A45" t="str">
            <v>BRAN</v>
          </cell>
          <cell r="B45">
            <v>99715.63</v>
          </cell>
        </row>
        <row r="46">
          <cell r="A46" t="str">
            <v>BRBG</v>
          </cell>
          <cell r="B46">
            <v>47872.91</v>
          </cell>
        </row>
        <row r="47">
          <cell r="A47" t="str">
            <v>BRBN</v>
          </cell>
          <cell r="B47">
            <v>102536.32000000001</v>
          </cell>
        </row>
        <row r="48">
          <cell r="A48" t="str">
            <v>BTNG</v>
          </cell>
          <cell r="B48">
            <v>7405.28</v>
          </cell>
        </row>
        <row r="49">
          <cell r="A49" t="str">
            <v>BTNN</v>
          </cell>
          <cell r="B49">
            <v>11820.51</v>
          </cell>
        </row>
        <row r="50">
          <cell r="A50" t="str">
            <v>BWAG</v>
          </cell>
          <cell r="B50">
            <v>29443.58</v>
          </cell>
        </row>
        <row r="51">
          <cell r="A51" t="str">
            <v>BWAN</v>
          </cell>
          <cell r="B51">
            <v>78300.320000000007</v>
          </cell>
        </row>
        <row r="52">
          <cell r="A52" t="str">
            <v>CA2G</v>
          </cell>
          <cell r="B52">
            <v>47404.78</v>
          </cell>
        </row>
        <row r="53">
          <cell r="A53" t="str">
            <v>CAFG</v>
          </cell>
          <cell r="B53">
            <v>26940.66</v>
          </cell>
        </row>
        <row r="54">
          <cell r="A54" t="str">
            <v>CAFN</v>
          </cell>
          <cell r="B54">
            <v>72710.679999999993</v>
          </cell>
        </row>
        <row r="55">
          <cell r="A55" t="str">
            <v>CANG</v>
          </cell>
          <cell r="B55">
            <v>46465.65</v>
          </cell>
        </row>
        <row r="56">
          <cell r="A56" t="str">
            <v>CHEG</v>
          </cell>
          <cell r="B56">
            <v>102675.45</v>
          </cell>
        </row>
        <row r="57">
          <cell r="A57" t="str">
            <v>CHLG</v>
          </cell>
          <cell r="B57">
            <v>57865.9</v>
          </cell>
        </row>
        <row r="58">
          <cell r="A58" t="str">
            <v>CHLN</v>
          </cell>
          <cell r="B58">
            <v>108385.65</v>
          </cell>
        </row>
        <row r="59">
          <cell r="A59" t="str">
            <v>CHNG</v>
          </cell>
          <cell r="B59">
            <v>23062.9</v>
          </cell>
        </row>
        <row r="60">
          <cell r="A60" t="str">
            <v>CHNN</v>
          </cell>
          <cell r="B60">
            <v>54637.8</v>
          </cell>
        </row>
        <row r="61">
          <cell r="A61" t="str">
            <v>CIVG</v>
          </cell>
          <cell r="B61">
            <v>31829.53</v>
          </cell>
        </row>
        <row r="62">
          <cell r="A62" t="str">
            <v>CIVN</v>
          </cell>
          <cell r="B62">
            <v>84309.02</v>
          </cell>
        </row>
        <row r="63">
          <cell r="A63" t="str">
            <v>CMRG</v>
          </cell>
          <cell r="B63">
            <v>27166.87</v>
          </cell>
        </row>
        <row r="64">
          <cell r="A64" t="str">
            <v>CMRN</v>
          </cell>
          <cell r="B64">
            <v>64182.95</v>
          </cell>
        </row>
        <row r="65">
          <cell r="A65" t="str">
            <v>CODG</v>
          </cell>
          <cell r="B65">
            <v>18617.57</v>
          </cell>
        </row>
        <row r="66">
          <cell r="A66" t="str">
            <v>CODN</v>
          </cell>
          <cell r="B66">
            <v>65222.28</v>
          </cell>
        </row>
        <row r="67">
          <cell r="A67" t="str">
            <v>COGG</v>
          </cell>
          <cell r="B67">
            <v>36047.74</v>
          </cell>
        </row>
        <row r="68">
          <cell r="A68" t="str">
            <v>COGN</v>
          </cell>
          <cell r="B68">
            <v>82164.59</v>
          </cell>
        </row>
        <row r="69">
          <cell r="A69" t="str">
            <v>COLG</v>
          </cell>
          <cell r="B69">
            <v>35650.92</v>
          </cell>
        </row>
        <row r="70">
          <cell r="A70" t="str">
            <v>COLN</v>
          </cell>
          <cell r="B70">
            <v>97159.45</v>
          </cell>
        </row>
        <row r="71">
          <cell r="A71" t="str">
            <v>COMG</v>
          </cell>
          <cell r="B71">
            <v>23235.21</v>
          </cell>
        </row>
        <row r="72">
          <cell r="A72" t="str">
            <v>COMN</v>
          </cell>
          <cell r="B72">
            <v>48214.2</v>
          </cell>
        </row>
        <row r="73">
          <cell r="A73" t="str">
            <v>CPVG</v>
          </cell>
          <cell r="B73">
            <v>33694.199999999997</v>
          </cell>
        </row>
        <row r="74">
          <cell r="A74" t="str">
            <v>CPVN</v>
          </cell>
          <cell r="B74">
            <v>60894.74</v>
          </cell>
        </row>
        <row r="75">
          <cell r="A75" t="str">
            <v>CRIG</v>
          </cell>
          <cell r="B75">
            <v>24614.67</v>
          </cell>
        </row>
        <row r="76">
          <cell r="A76" t="str">
            <v>CRIN</v>
          </cell>
          <cell r="B76">
            <v>75118.7</v>
          </cell>
        </row>
        <row r="77">
          <cell r="A77" t="str">
            <v>CUBG</v>
          </cell>
          <cell r="B77">
            <v>22339.41</v>
          </cell>
        </row>
        <row r="78">
          <cell r="A78" t="str">
            <v>CUBN</v>
          </cell>
          <cell r="B78">
            <v>33199.089999999997</v>
          </cell>
        </row>
        <row r="79">
          <cell r="A79" t="str">
            <v>CYPG</v>
          </cell>
          <cell r="B79">
            <v>65625.22</v>
          </cell>
        </row>
        <row r="80">
          <cell r="A80" t="str">
            <v>CYPN</v>
          </cell>
          <cell r="B80">
            <v>105519.15</v>
          </cell>
        </row>
        <row r="81">
          <cell r="A81" t="str">
            <v>CZEG</v>
          </cell>
          <cell r="B81">
            <v>34846</v>
          </cell>
        </row>
        <row r="82">
          <cell r="A82" t="str">
            <v>CZEN</v>
          </cell>
          <cell r="B82">
            <v>65051.64</v>
          </cell>
        </row>
        <row r="83">
          <cell r="A83" t="str">
            <v>DEUG</v>
          </cell>
          <cell r="B83">
            <v>83286.460000000006</v>
          </cell>
        </row>
        <row r="84">
          <cell r="A84" t="str">
            <v>DEUN</v>
          </cell>
          <cell r="B84">
            <v>125328.51</v>
          </cell>
        </row>
        <row r="85">
          <cell r="A85" t="str">
            <v>DJIG</v>
          </cell>
          <cell r="B85">
            <v>31081.35</v>
          </cell>
        </row>
        <row r="86">
          <cell r="A86" t="str">
            <v>DJIN</v>
          </cell>
          <cell r="B86">
            <v>57173.72</v>
          </cell>
        </row>
        <row r="87">
          <cell r="A87" t="str">
            <v>DNKG</v>
          </cell>
          <cell r="B87">
            <v>79547.520000000004</v>
          </cell>
        </row>
        <row r="88">
          <cell r="A88" t="str">
            <v>DOMG</v>
          </cell>
          <cell r="B88">
            <v>28467.19</v>
          </cell>
        </row>
        <row r="89">
          <cell r="A89" t="str">
            <v>DOMN</v>
          </cell>
          <cell r="B89">
            <v>79909.45</v>
          </cell>
        </row>
        <row r="90">
          <cell r="A90" t="str">
            <v>DZAG</v>
          </cell>
          <cell r="B90">
            <v>17343.2</v>
          </cell>
        </row>
        <row r="91">
          <cell r="A91" t="str">
            <v>DZAN</v>
          </cell>
          <cell r="B91">
            <v>38886.79</v>
          </cell>
        </row>
        <row r="92">
          <cell r="A92" t="str">
            <v>ECUG</v>
          </cell>
          <cell r="B92">
            <v>37729.370000000003</v>
          </cell>
        </row>
        <row r="93">
          <cell r="A93" t="str">
            <v>ECUN</v>
          </cell>
          <cell r="B93">
            <v>98911.55</v>
          </cell>
        </row>
        <row r="94">
          <cell r="A94" t="str">
            <v>EGYG</v>
          </cell>
          <cell r="B94">
            <v>23121.13</v>
          </cell>
        </row>
        <row r="95">
          <cell r="A95" t="str">
            <v>EGYN</v>
          </cell>
          <cell r="B95">
            <v>63154.15</v>
          </cell>
        </row>
        <row r="96">
          <cell r="A96" t="str">
            <v>ERIG</v>
          </cell>
          <cell r="B96">
            <v>8381.33</v>
          </cell>
        </row>
        <row r="97">
          <cell r="A97" t="str">
            <v>ERIN</v>
          </cell>
          <cell r="B97">
            <v>15042.11</v>
          </cell>
        </row>
        <row r="98">
          <cell r="A98" t="str">
            <v>ESPG</v>
          </cell>
          <cell r="B98">
            <v>71312.58</v>
          </cell>
        </row>
        <row r="99">
          <cell r="A99" t="str">
            <v>ESPN</v>
          </cell>
          <cell r="B99">
            <v>83368.81</v>
          </cell>
        </row>
        <row r="100">
          <cell r="A100" t="str">
            <v>ESTG</v>
          </cell>
          <cell r="B100">
            <v>18209.71</v>
          </cell>
        </row>
        <row r="101">
          <cell r="A101" t="str">
            <v>ESTN</v>
          </cell>
          <cell r="B101">
            <v>46587.61</v>
          </cell>
        </row>
        <row r="102">
          <cell r="A102" t="str">
            <v>ETHG</v>
          </cell>
          <cell r="B102">
            <v>14913.32</v>
          </cell>
        </row>
        <row r="103">
          <cell r="A103" t="str">
            <v>ETHN</v>
          </cell>
          <cell r="B103">
            <v>30046.07</v>
          </cell>
        </row>
        <row r="104">
          <cell r="A104" t="str">
            <v>FING</v>
          </cell>
          <cell r="B104">
            <v>58546.14</v>
          </cell>
        </row>
        <row r="105">
          <cell r="A105" t="str">
            <v>FJIG</v>
          </cell>
          <cell r="B105">
            <v>23864.11</v>
          </cell>
        </row>
        <row r="106">
          <cell r="A106" t="str">
            <v>FJIN</v>
          </cell>
          <cell r="B106">
            <v>58694.97</v>
          </cell>
        </row>
        <row r="107">
          <cell r="A107" t="str">
            <v>FR3G</v>
          </cell>
          <cell r="B107">
            <v>77553.52</v>
          </cell>
        </row>
        <row r="108">
          <cell r="A108" t="str">
            <v>GABG</v>
          </cell>
          <cell r="B108">
            <v>38661.160000000003</v>
          </cell>
        </row>
        <row r="109">
          <cell r="A109" t="str">
            <v>GABN</v>
          </cell>
          <cell r="B109">
            <v>83127.61</v>
          </cell>
        </row>
        <row r="110">
          <cell r="A110" t="str">
            <v>GBRG</v>
          </cell>
          <cell r="B110">
            <v>73265.77</v>
          </cell>
        </row>
        <row r="111">
          <cell r="A111" t="str">
            <v>GEOG</v>
          </cell>
          <cell r="B111">
            <v>19435.099999999999</v>
          </cell>
        </row>
        <row r="112">
          <cell r="A112" t="str">
            <v>GEON</v>
          </cell>
          <cell r="B112">
            <v>44821.65</v>
          </cell>
        </row>
        <row r="113">
          <cell r="A113" t="str">
            <v>GHAG</v>
          </cell>
          <cell r="B113">
            <v>16650.52</v>
          </cell>
        </row>
        <row r="114">
          <cell r="A114" t="str">
            <v>GHAN</v>
          </cell>
          <cell r="B114">
            <v>36393.53</v>
          </cell>
        </row>
        <row r="115">
          <cell r="A115" t="str">
            <v>GING</v>
          </cell>
          <cell r="B115">
            <v>6713.25</v>
          </cell>
        </row>
        <row r="116">
          <cell r="A116" t="str">
            <v>GINN</v>
          </cell>
          <cell r="B116">
            <v>18349.990000000002</v>
          </cell>
        </row>
        <row r="117">
          <cell r="A117" t="str">
            <v>GMBG</v>
          </cell>
          <cell r="B117">
            <v>13595.44</v>
          </cell>
        </row>
        <row r="118">
          <cell r="A118" t="str">
            <v>GMBN</v>
          </cell>
          <cell r="B118">
            <v>28136.92</v>
          </cell>
        </row>
        <row r="119">
          <cell r="A119" t="str">
            <v>GNBG</v>
          </cell>
          <cell r="B119">
            <v>38988.51</v>
          </cell>
        </row>
        <row r="120">
          <cell r="A120" t="str">
            <v>GNBN</v>
          </cell>
          <cell r="B120">
            <v>57360.23</v>
          </cell>
        </row>
        <row r="121">
          <cell r="A121" t="str">
            <v>GNQG</v>
          </cell>
          <cell r="B121">
            <v>32721.18</v>
          </cell>
        </row>
        <row r="122">
          <cell r="A122" t="str">
            <v>GNQN</v>
          </cell>
          <cell r="B122">
            <v>63483.05</v>
          </cell>
        </row>
        <row r="123">
          <cell r="A123" t="str">
            <v>GRCG</v>
          </cell>
          <cell r="B123">
            <v>45566.73</v>
          </cell>
        </row>
        <row r="124">
          <cell r="A124" t="str">
            <v>GRCN</v>
          </cell>
          <cell r="B124">
            <v>96632.77</v>
          </cell>
        </row>
        <row r="125">
          <cell r="A125" t="str">
            <v>GTMG</v>
          </cell>
          <cell r="B125">
            <v>34134.5</v>
          </cell>
        </row>
        <row r="126">
          <cell r="A126" t="str">
            <v>GTMN</v>
          </cell>
          <cell r="B126">
            <v>82353.03</v>
          </cell>
        </row>
        <row r="127">
          <cell r="A127" t="str">
            <v>GUYG</v>
          </cell>
          <cell r="B127">
            <v>16704.88</v>
          </cell>
        </row>
        <row r="128">
          <cell r="A128" t="str">
            <v>GUYN</v>
          </cell>
          <cell r="B128">
            <v>42180.56</v>
          </cell>
        </row>
        <row r="129">
          <cell r="A129" t="str">
            <v>HNDG</v>
          </cell>
          <cell r="B129">
            <v>24958.37</v>
          </cell>
        </row>
        <row r="130">
          <cell r="A130" t="str">
            <v>HNDN</v>
          </cell>
          <cell r="B130">
            <v>65052.93</v>
          </cell>
        </row>
        <row r="131">
          <cell r="A131" t="str">
            <v>HRVG</v>
          </cell>
          <cell r="B131">
            <v>48109.13</v>
          </cell>
        </row>
        <row r="132">
          <cell r="A132" t="str">
            <v>HRVN</v>
          </cell>
          <cell r="B132">
            <v>72581.509999999995</v>
          </cell>
        </row>
        <row r="133">
          <cell r="A133" t="str">
            <v>HTIG</v>
          </cell>
          <cell r="B133">
            <v>26250.14</v>
          </cell>
        </row>
        <row r="134">
          <cell r="A134" t="str">
            <v>HTIN</v>
          </cell>
          <cell r="B134">
            <v>60758.1</v>
          </cell>
        </row>
        <row r="135">
          <cell r="A135" t="str">
            <v>HUNG</v>
          </cell>
          <cell r="B135">
            <v>26792.17</v>
          </cell>
        </row>
        <row r="136">
          <cell r="A136" t="str">
            <v>HUNN</v>
          </cell>
          <cell r="B136">
            <v>60165.94</v>
          </cell>
        </row>
        <row r="137">
          <cell r="A137" t="str">
            <v>IDNG</v>
          </cell>
          <cell r="B137">
            <v>23925.37</v>
          </cell>
        </row>
        <row r="138">
          <cell r="A138" t="str">
            <v>IDNN</v>
          </cell>
          <cell r="B138">
            <v>63890.44</v>
          </cell>
        </row>
        <row r="139">
          <cell r="A139" t="str">
            <v>INDG</v>
          </cell>
          <cell r="B139">
            <v>18826.900000000001</v>
          </cell>
        </row>
        <row r="140">
          <cell r="A140" t="str">
            <v>INDN</v>
          </cell>
          <cell r="B140">
            <v>63872.89</v>
          </cell>
        </row>
        <row r="141">
          <cell r="A141" t="str">
            <v>IRLG</v>
          </cell>
          <cell r="B141">
            <v>74599.759999999995</v>
          </cell>
        </row>
        <row r="142">
          <cell r="A142" t="str">
            <v>IRLN</v>
          </cell>
          <cell r="B142">
            <v>124929.81</v>
          </cell>
        </row>
        <row r="143">
          <cell r="A143" t="str">
            <v>IRNG</v>
          </cell>
          <cell r="B143">
            <v>25129.95</v>
          </cell>
        </row>
        <row r="144">
          <cell r="A144" t="str">
            <v>IRNN</v>
          </cell>
          <cell r="B144">
            <v>46719.839999999997</v>
          </cell>
        </row>
        <row r="145">
          <cell r="A145" t="str">
            <v>IRQG</v>
          </cell>
          <cell r="B145">
            <v>23634.02</v>
          </cell>
        </row>
        <row r="146">
          <cell r="A146" t="str">
            <v>IRQN</v>
          </cell>
          <cell r="B146">
            <v>37725.379999999997</v>
          </cell>
        </row>
        <row r="147">
          <cell r="A147" t="str">
            <v>ISRG</v>
          </cell>
          <cell r="B147">
            <v>41638.120000000003</v>
          </cell>
        </row>
        <row r="148">
          <cell r="A148" t="str">
            <v>ISRN</v>
          </cell>
          <cell r="B148">
            <v>62071.040000000001</v>
          </cell>
        </row>
        <row r="149">
          <cell r="A149" t="str">
            <v>IT2G</v>
          </cell>
          <cell r="B149">
            <v>60684.65</v>
          </cell>
        </row>
        <row r="150">
          <cell r="A150" t="str">
            <v>ITAG</v>
          </cell>
          <cell r="B150">
            <v>78571.27</v>
          </cell>
        </row>
        <row r="151">
          <cell r="A151" t="str">
            <v>JAMG</v>
          </cell>
          <cell r="B151">
            <v>29454.14</v>
          </cell>
        </row>
        <row r="152">
          <cell r="A152" t="str">
            <v>JAMN</v>
          </cell>
          <cell r="B152">
            <v>58927.64</v>
          </cell>
        </row>
        <row r="153">
          <cell r="A153" t="str">
            <v>JORG</v>
          </cell>
          <cell r="B153">
            <v>25141.31</v>
          </cell>
        </row>
        <row r="154">
          <cell r="A154" t="str">
            <v>JORN</v>
          </cell>
          <cell r="B154">
            <v>49855.86</v>
          </cell>
        </row>
        <row r="155">
          <cell r="A155" t="str">
            <v>JPNG</v>
          </cell>
          <cell r="B155">
            <v>98952.37</v>
          </cell>
        </row>
        <row r="156">
          <cell r="A156" t="str">
            <v>JPNN</v>
          </cell>
          <cell r="B156">
            <v>137403.18</v>
          </cell>
        </row>
        <row r="157">
          <cell r="A157" t="str">
            <v>KAZG</v>
          </cell>
          <cell r="B157">
            <v>30647.25</v>
          </cell>
        </row>
        <row r="158">
          <cell r="A158" t="str">
            <v>KAZN</v>
          </cell>
          <cell r="B158">
            <v>71566.61</v>
          </cell>
        </row>
        <row r="159">
          <cell r="A159" t="str">
            <v>KENG</v>
          </cell>
          <cell r="B159">
            <v>26590.59</v>
          </cell>
        </row>
        <row r="160">
          <cell r="A160" t="str">
            <v>KENN</v>
          </cell>
          <cell r="B160">
            <v>80194.44</v>
          </cell>
        </row>
        <row r="161">
          <cell r="A161" t="str">
            <v>KGZG</v>
          </cell>
          <cell r="B161">
            <v>15173.9</v>
          </cell>
        </row>
        <row r="162">
          <cell r="A162" t="str">
            <v>KGZN</v>
          </cell>
          <cell r="B162">
            <v>27414.37</v>
          </cell>
        </row>
        <row r="163">
          <cell r="A163" t="str">
            <v>KHMG</v>
          </cell>
          <cell r="B163">
            <v>18139.25</v>
          </cell>
        </row>
        <row r="164">
          <cell r="A164" t="str">
            <v>KHMN</v>
          </cell>
          <cell r="B164">
            <v>37747.65</v>
          </cell>
        </row>
        <row r="165">
          <cell r="A165" t="str">
            <v>KORG</v>
          </cell>
          <cell r="B165">
            <v>87583.5</v>
          </cell>
        </row>
        <row r="166">
          <cell r="A166" t="str">
            <v>KORN</v>
          </cell>
          <cell r="B166">
            <v>99090.21</v>
          </cell>
        </row>
        <row r="167">
          <cell r="A167" t="str">
            <v>KOSG</v>
          </cell>
          <cell r="B167">
            <v>26356.85</v>
          </cell>
        </row>
        <row r="168">
          <cell r="A168" t="str">
            <v>KOSN</v>
          </cell>
          <cell r="B168">
            <v>42066.7</v>
          </cell>
        </row>
        <row r="169">
          <cell r="A169" t="str">
            <v>KWTG</v>
          </cell>
          <cell r="B169">
            <v>51647.49</v>
          </cell>
        </row>
        <row r="170">
          <cell r="A170" t="str">
            <v>KWTN</v>
          </cell>
          <cell r="B170">
            <v>112850.38</v>
          </cell>
        </row>
        <row r="171">
          <cell r="A171" t="str">
            <v>LAOG</v>
          </cell>
          <cell r="B171">
            <v>10006.4</v>
          </cell>
        </row>
        <row r="172">
          <cell r="A172" t="str">
            <v>LAON</v>
          </cell>
          <cell r="B172">
            <v>18735.62</v>
          </cell>
        </row>
        <row r="173">
          <cell r="A173" t="str">
            <v>LBNG</v>
          </cell>
          <cell r="B173">
            <v>47766.6</v>
          </cell>
        </row>
        <row r="174">
          <cell r="A174" t="str">
            <v>LBNN</v>
          </cell>
          <cell r="B174">
            <v>87602.78</v>
          </cell>
        </row>
        <row r="175">
          <cell r="A175" t="str">
            <v>LBRG</v>
          </cell>
          <cell r="B175">
            <v>21997.65</v>
          </cell>
        </row>
        <row r="176">
          <cell r="A176" t="str">
            <v>LBRN</v>
          </cell>
          <cell r="B176">
            <v>33369.629999999997</v>
          </cell>
        </row>
        <row r="177">
          <cell r="A177" t="str">
            <v>LBYG</v>
          </cell>
          <cell r="B177">
            <v>20018.71</v>
          </cell>
        </row>
        <row r="178">
          <cell r="A178" t="str">
            <v>LBYN</v>
          </cell>
          <cell r="B178">
            <v>31009.71</v>
          </cell>
        </row>
        <row r="179">
          <cell r="A179" t="str">
            <v>LKAG</v>
          </cell>
          <cell r="B179">
            <v>13424.97</v>
          </cell>
        </row>
        <row r="180">
          <cell r="A180" t="str">
            <v>LKAN</v>
          </cell>
          <cell r="B180">
            <v>38370.019999999997</v>
          </cell>
        </row>
        <row r="181">
          <cell r="A181" t="str">
            <v>LSOG</v>
          </cell>
          <cell r="B181">
            <v>21079.69</v>
          </cell>
        </row>
        <row r="182">
          <cell r="A182" t="str">
            <v>LSON</v>
          </cell>
          <cell r="B182">
            <v>44047.42</v>
          </cell>
        </row>
        <row r="183">
          <cell r="A183" t="str">
            <v>LTUG</v>
          </cell>
          <cell r="B183">
            <v>25065.8</v>
          </cell>
        </row>
        <row r="184">
          <cell r="A184" t="str">
            <v>LTUN</v>
          </cell>
          <cell r="B184">
            <v>54827.07</v>
          </cell>
        </row>
        <row r="185">
          <cell r="A185" t="str">
            <v>LVAG</v>
          </cell>
          <cell r="B185">
            <v>24570.91</v>
          </cell>
        </row>
        <row r="186">
          <cell r="A186" t="str">
            <v>LVAN</v>
          </cell>
          <cell r="B186">
            <v>50419.02</v>
          </cell>
        </row>
        <row r="187">
          <cell r="A187" t="str">
            <v>MARG</v>
          </cell>
          <cell r="B187">
            <v>34163.43</v>
          </cell>
        </row>
        <row r="188">
          <cell r="A188" t="str">
            <v>MARN</v>
          </cell>
          <cell r="B188">
            <v>99109.11</v>
          </cell>
        </row>
        <row r="189">
          <cell r="A189" t="str">
            <v>MDAG</v>
          </cell>
          <cell r="B189">
            <v>12935.97</v>
          </cell>
        </row>
        <row r="190">
          <cell r="A190" t="str">
            <v>MDAN</v>
          </cell>
          <cell r="B190">
            <v>30883.25</v>
          </cell>
        </row>
        <row r="191">
          <cell r="A191" t="str">
            <v>MDGG</v>
          </cell>
          <cell r="B191">
            <v>7445.86</v>
          </cell>
        </row>
        <row r="192">
          <cell r="A192" t="str">
            <v>MDGN</v>
          </cell>
          <cell r="B192">
            <v>21840.19</v>
          </cell>
        </row>
        <row r="193">
          <cell r="A193" t="str">
            <v>MDVG</v>
          </cell>
          <cell r="B193">
            <v>13632.63</v>
          </cell>
        </row>
        <row r="194">
          <cell r="A194" t="str">
            <v>MDVN</v>
          </cell>
          <cell r="B194">
            <v>21829.119999999999</v>
          </cell>
        </row>
        <row r="195">
          <cell r="A195" t="str">
            <v>MEXG</v>
          </cell>
          <cell r="B195">
            <v>49297.69</v>
          </cell>
        </row>
        <row r="196">
          <cell r="A196" t="str">
            <v>MEXN</v>
          </cell>
          <cell r="B196">
            <v>133402.45000000001</v>
          </cell>
        </row>
        <row r="197">
          <cell r="A197" t="str">
            <v>MKDG</v>
          </cell>
          <cell r="B197">
            <v>42754.38</v>
          </cell>
        </row>
        <row r="198">
          <cell r="A198" t="str">
            <v>MKDN</v>
          </cell>
          <cell r="B198">
            <v>63328.74</v>
          </cell>
        </row>
        <row r="199">
          <cell r="A199" t="str">
            <v>MLIG</v>
          </cell>
          <cell r="B199">
            <v>19028.52</v>
          </cell>
        </row>
        <row r="200">
          <cell r="A200" t="str">
            <v>MLIN</v>
          </cell>
          <cell r="B200">
            <v>41115.18</v>
          </cell>
        </row>
        <row r="201">
          <cell r="A201" t="str">
            <v>MLTG</v>
          </cell>
          <cell r="B201">
            <v>26394.639999999999</v>
          </cell>
        </row>
        <row r="202">
          <cell r="A202" t="str">
            <v>MMRG</v>
          </cell>
          <cell r="B202">
            <v>12962.47</v>
          </cell>
        </row>
        <row r="203">
          <cell r="A203" t="str">
            <v>MMRN</v>
          </cell>
          <cell r="B203">
            <v>20333.82</v>
          </cell>
        </row>
        <row r="204">
          <cell r="A204" t="str">
            <v>MNEG</v>
          </cell>
          <cell r="B204">
            <v>36756.089999999997</v>
          </cell>
        </row>
        <row r="205">
          <cell r="A205" t="str">
            <v>MNEN</v>
          </cell>
          <cell r="B205">
            <v>61687.360000000001</v>
          </cell>
        </row>
        <row r="206">
          <cell r="A206" t="str">
            <v>MNGG</v>
          </cell>
          <cell r="B206">
            <v>13431.52</v>
          </cell>
        </row>
        <row r="207">
          <cell r="A207" t="str">
            <v>MNGN</v>
          </cell>
          <cell r="B207">
            <v>19512.45</v>
          </cell>
        </row>
        <row r="208">
          <cell r="A208" t="str">
            <v>MOZG</v>
          </cell>
          <cell r="B208">
            <v>26350.27</v>
          </cell>
        </row>
        <row r="209">
          <cell r="A209" t="str">
            <v>MOZN</v>
          </cell>
          <cell r="B209">
            <v>50386.53</v>
          </cell>
        </row>
        <row r="210">
          <cell r="A210" t="str">
            <v>MRTG</v>
          </cell>
          <cell r="B210">
            <v>13572.28</v>
          </cell>
        </row>
        <row r="211">
          <cell r="A211" t="str">
            <v>MRTN</v>
          </cell>
          <cell r="B211">
            <v>34557.599999999999</v>
          </cell>
        </row>
        <row r="212">
          <cell r="A212" t="str">
            <v>MUSG</v>
          </cell>
          <cell r="B212">
            <v>23705.9</v>
          </cell>
        </row>
        <row r="213">
          <cell r="A213" t="str">
            <v>MUSN</v>
          </cell>
          <cell r="B213">
            <v>54228.26</v>
          </cell>
        </row>
        <row r="214">
          <cell r="A214" t="str">
            <v>MWIG</v>
          </cell>
          <cell r="B214">
            <v>16698.87</v>
          </cell>
        </row>
        <row r="215">
          <cell r="A215" t="str">
            <v>MWIN</v>
          </cell>
          <cell r="B215">
            <v>38530.93</v>
          </cell>
        </row>
        <row r="216">
          <cell r="A216" t="str">
            <v>MYSG</v>
          </cell>
          <cell r="B216">
            <v>24705.75</v>
          </cell>
        </row>
        <row r="217">
          <cell r="A217" t="str">
            <v>MYSN</v>
          </cell>
          <cell r="B217">
            <v>56683.55</v>
          </cell>
        </row>
        <row r="218">
          <cell r="A218" t="str">
            <v>NAMG</v>
          </cell>
          <cell r="B218">
            <v>27137.55</v>
          </cell>
        </row>
        <row r="219">
          <cell r="A219" t="str">
            <v>NAMN</v>
          </cell>
          <cell r="B219">
            <v>54046.17</v>
          </cell>
        </row>
        <row r="220">
          <cell r="A220" t="str">
            <v>NERG</v>
          </cell>
          <cell r="B220">
            <v>20476.28</v>
          </cell>
        </row>
        <row r="221">
          <cell r="A221" t="str">
            <v>NERN</v>
          </cell>
          <cell r="B221">
            <v>39591.72</v>
          </cell>
        </row>
        <row r="222">
          <cell r="A222" t="str">
            <v>NGAG</v>
          </cell>
          <cell r="B222">
            <v>44655.75</v>
          </cell>
        </row>
        <row r="223">
          <cell r="A223" t="str">
            <v>NGAN</v>
          </cell>
          <cell r="B223">
            <v>96677.06</v>
          </cell>
        </row>
        <row r="224">
          <cell r="A224" t="str">
            <v>NICG</v>
          </cell>
          <cell r="B224">
            <v>25596.080000000002</v>
          </cell>
        </row>
        <row r="225">
          <cell r="A225" t="str">
            <v>NICN</v>
          </cell>
          <cell r="B225">
            <v>49826.48</v>
          </cell>
        </row>
        <row r="226">
          <cell r="A226" t="str">
            <v>NLDG</v>
          </cell>
          <cell r="B226">
            <v>76296.600000000006</v>
          </cell>
        </row>
        <row r="227">
          <cell r="A227" t="str">
            <v>NORG</v>
          </cell>
          <cell r="B227">
            <v>55730</v>
          </cell>
        </row>
        <row r="228">
          <cell r="A228" t="str">
            <v>NPLG</v>
          </cell>
          <cell r="B228">
            <v>14729.95</v>
          </cell>
        </row>
        <row r="229">
          <cell r="A229" t="str">
            <v>NPLN</v>
          </cell>
          <cell r="B229">
            <v>37047.129999999997</v>
          </cell>
        </row>
        <row r="230">
          <cell r="A230" t="str">
            <v>NRUG</v>
          </cell>
          <cell r="B230">
            <v>23620.47</v>
          </cell>
        </row>
        <row r="231">
          <cell r="A231" t="str">
            <v>OMNG</v>
          </cell>
          <cell r="B231">
            <v>45826.36</v>
          </cell>
        </row>
        <row r="232">
          <cell r="A232" t="str">
            <v>OMNN</v>
          </cell>
          <cell r="B232">
            <v>89755.46</v>
          </cell>
        </row>
        <row r="233">
          <cell r="A233" t="str">
            <v>PAKG</v>
          </cell>
          <cell r="B233">
            <v>20698.25</v>
          </cell>
        </row>
        <row r="234">
          <cell r="A234" t="str">
            <v>PAKN</v>
          </cell>
          <cell r="B234">
            <v>55070.29</v>
          </cell>
        </row>
        <row r="235">
          <cell r="A235" t="str">
            <v>PANG</v>
          </cell>
          <cell r="B235">
            <v>35602.75</v>
          </cell>
        </row>
        <row r="236">
          <cell r="A236" t="str">
            <v>PANN</v>
          </cell>
          <cell r="B236">
            <v>71670.100000000006</v>
          </cell>
        </row>
        <row r="237">
          <cell r="A237" t="str">
            <v>PERG</v>
          </cell>
          <cell r="B237">
            <v>40037.15</v>
          </cell>
        </row>
        <row r="238">
          <cell r="A238" t="str">
            <v>PERN</v>
          </cell>
          <cell r="B238">
            <v>89460.42</v>
          </cell>
        </row>
        <row r="239">
          <cell r="A239" t="str">
            <v>PHLG</v>
          </cell>
          <cell r="B239">
            <v>17551.91</v>
          </cell>
        </row>
        <row r="240">
          <cell r="A240" t="str">
            <v>PHLN</v>
          </cell>
          <cell r="B240">
            <v>48711.27</v>
          </cell>
        </row>
        <row r="241">
          <cell r="A241" t="str">
            <v>PNGG</v>
          </cell>
          <cell r="B241">
            <v>16991.169999999998</v>
          </cell>
        </row>
        <row r="242">
          <cell r="A242" t="str">
            <v>PNGN</v>
          </cell>
          <cell r="B242">
            <v>38828.01</v>
          </cell>
        </row>
        <row r="243">
          <cell r="A243" t="str">
            <v>POLG</v>
          </cell>
          <cell r="B243">
            <v>40621.089999999997</v>
          </cell>
        </row>
        <row r="244">
          <cell r="A244" t="str">
            <v>POLN</v>
          </cell>
          <cell r="B244">
            <v>102915.54</v>
          </cell>
        </row>
        <row r="245">
          <cell r="A245" t="str">
            <v>PRTG</v>
          </cell>
          <cell r="B245">
            <v>49520.78</v>
          </cell>
        </row>
        <row r="246">
          <cell r="A246" t="str">
            <v>PRTN</v>
          </cell>
          <cell r="B246">
            <v>91170.13</v>
          </cell>
        </row>
        <row r="247">
          <cell r="A247" t="str">
            <v>PRYG</v>
          </cell>
          <cell r="B247">
            <v>23184.799999999999</v>
          </cell>
        </row>
        <row r="248">
          <cell r="A248" t="str">
            <v>PRYN</v>
          </cell>
          <cell r="B248">
            <v>53870.35</v>
          </cell>
        </row>
        <row r="249">
          <cell r="A249" t="str">
            <v>QATG</v>
          </cell>
          <cell r="B249">
            <v>41231.519999999997</v>
          </cell>
        </row>
        <row r="250">
          <cell r="A250" t="str">
            <v>ROUG</v>
          </cell>
          <cell r="B250">
            <v>32408.5</v>
          </cell>
        </row>
        <row r="251">
          <cell r="A251" t="str">
            <v>ROUN</v>
          </cell>
          <cell r="B251">
            <v>73752.009999999995</v>
          </cell>
        </row>
        <row r="252">
          <cell r="A252" t="str">
            <v>RUSG</v>
          </cell>
          <cell r="B252">
            <v>33686.800000000003</v>
          </cell>
        </row>
        <row r="253">
          <cell r="A253" t="str">
            <v>RUSN</v>
          </cell>
          <cell r="B253">
            <v>97221.65</v>
          </cell>
        </row>
        <row r="254">
          <cell r="A254" t="str">
            <v>RWAG</v>
          </cell>
          <cell r="B254">
            <v>16482.740000000002</v>
          </cell>
        </row>
        <row r="255">
          <cell r="A255" t="str">
            <v>RWAN</v>
          </cell>
          <cell r="B255">
            <v>43987.22</v>
          </cell>
        </row>
        <row r="256">
          <cell r="A256" t="str">
            <v>SAUG</v>
          </cell>
          <cell r="B256">
            <v>53584.76</v>
          </cell>
        </row>
        <row r="257">
          <cell r="A257" t="str">
            <v>SAUN</v>
          </cell>
          <cell r="B257">
            <v>98493.13</v>
          </cell>
        </row>
        <row r="258">
          <cell r="A258" t="str">
            <v>SCGG</v>
          </cell>
          <cell r="B258">
            <v>36756.089999999997</v>
          </cell>
        </row>
        <row r="259">
          <cell r="A259" t="str">
            <v>SCGN</v>
          </cell>
          <cell r="B259">
            <v>61687.360000000001</v>
          </cell>
        </row>
        <row r="260">
          <cell r="A260" t="str">
            <v>SDNG</v>
          </cell>
          <cell r="B260">
            <v>20113.5</v>
          </cell>
        </row>
        <row r="261">
          <cell r="A261" t="str">
            <v>SDNN</v>
          </cell>
          <cell r="B261">
            <v>64052.45</v>
          </cell>
        </row>
        <row r="262">
          <cell r="A262" t="str">
            <v>SENG</v>
          </cell>
          <cell r="B262">
            <v>25333.21</v>
          </cell>
        </row>
        <row r="263">
          <cell r="A263" t="str">
            <v>SENN</v>
          </cell>
          <cell r="B263">
            <v>58033.82</v>
          </cell>
        </row>
        <row r="264">
          <cell r="A264" t="str">
            <v>SLBG</v>
          </cell>
          <cell r="B264">
            <v>8229.56</v>
          </cell>
        </row>
        <row r="265">
          <cell r="A265" t="str">
            <v>SLBN</v>
          </cell>
          <cell r="B265">
            <v>12561.06</v>
          </cell>
        </row>
        <row r="266">
          <cell r="A266" t="str">
            <v>SLEG</v>
          </cell>
          <cell r="B266">
            <v>9260.93</v>
          </cell>
        </row>
        <row r="267">
          <cell r="A267" t="str">
            <v>SLEN</v>
          </cell>
          <cell r="B267">
            <v>27107.13</v>
          </cell>
        </row>
        <row r="268">
          <cell r="A268" t="str">
            <v>SLVG</v>
          </cell>
          <cell r="B268">
            <v>31520.42</v>
          </cell>
        </row>
        <row r="269">
          <cell r="A269" t="str">
            <v>SLVN</v>
          </cell>
          <cell r="B269">
            <v>74726.33</v>
          </cell>
        </row>
        <row r="270">
          <cell r="A270" t="str">
            <v>SOMG</v>
          </cell>
          <cell r="B270">
            <v>14408.05</v>
          </cell>
        </row>
        <row r="271">
          <cell r="A271" t="str">
            <v>SOMN</v>
          </cell>
          <cell r="B271">
            <v>24610.97</v>
          </cell>
        </row>
        <row r="272">
          <cell r="A272" t="str">
            <v>STPG</v>
          </cell>
          <cell r="B272">
            <v>22987.42</v>
          </cell>
        </row>
        <row r="273">
          <cell r="A273" t="str">
            <v>STPN</v>
          </cell>
          <cell r="B273">
            <v>38113.14</v>
          </cell>
        </row>
        <row r="274">
          <cell r="A274" t="str">
            <v>SURG</v>
          </cell>
          <cell r="B274">
            <v>25932.9</v>
          </cell>
        </row>
        <row r="275">
          <cell r="A275" t="str">
            <v>SURN</v>
          </cell>
          <cell r="B275">
            <v>56031.32</v>
          </cell>
        </row>
        <row r="276">
          <cell r="A276" t="str">
            <v>SVKG</v>
          </cell>
          <cell r="B276">
            <v>35712.92</v>
          </cell>
        </row>
        <row r="277">
          <cell r="A277" t="str">
            <v>SVKN</v>
          </cell>
          <cell r="B277">
            <v>107327.7</v>
          </cell>
        </row>
        <row r="278">
          <cell r="A278" t="str">
            <v>SVNG</v>
          </cell>
          <cell r="B278">
            <v>32698.02</v>
          </cell>
        </row>
        <row r="279">
          <cell r="A279" t="str">
            <v>SVNN</v>
          </cell>
          <cell r="B279">
            <v>45846.85</v>
          </cell>
        </row>
        <row r="280">
          <cell r="A280" t="str">
            <v>SWEG</v>
          </cell>
          <cell r="B280">
            <v>65209.61</v>
          </cell>
        </row>
        <row r="281">
          <cell r="A281" t="str">
            <v>SWZG</v>
          </cell>
          <cell r="B281">
            <v>26231.11</v>
          </cell>
        </row>
        <row r="282">
          <cell r="A282" t="str">
            <v>SWZN</v>
          </cell>
          <cell r="B282">
            <v>52224.6</v>
          </cell>
        </row>
        <row r="283">
          <cell r="A283" t="str">
            <v>SYCG</v>
          </cell>
          <cell r="B283">
            <v>17367.11</v>
          </cell>
        </row>
        <row r="284">
          <cell r="A284" t="str">
            <v>SYCN</v>
          </cell>
          <cell r="B284">
            <v>44355.9</v>
          </cell>
        </row>
        <row r="285">
          <cell r="A285" t="str">
            <v>SYRG</v>
          </cell>
          <cell r="B285">
            <v>20115.45</v>
          </cell>
        </row>
        <row r="286">
          <cell r="A286" t="str">
            <v>SYRN</v>
          </cell>
          <cell r="B286">
            <v>34941.769999999997</v>
          </cell>
        </row>
        <row r="287">
          <cell r="A287" t="str">
            <v>TCDG</v>
          </cell>
          <cell r="B287">
            <v>20920.73</v>
          </cell>
        </row>
        <row r="288">
          <cell r="A288" t="str">
            <v>TCDN</v>
          </cell>
          <cell r="B288">
            <v>50177.05</v>
          </cell>
        </row>
        <row r="289">
          <cell r="A289" t="str">
            <v>TGOG</v>
          </cell>
          <cell r="B289">
            <v>22150.26</v>
          </cell>
        </row>
        <row r="290">
          <cell r="A290" t="str">
            <v>TGON</v>
          </cell>
          <cell r="B290">
            <v>56968.19</v>
          </cell>
        </row>
        <row r="291">
          <cell r="A291" t="str">
            <v>THAG</v>
          </cell>
          <cell r="B291">
            <v>43248.4</v>
          </cell>
        </row>
        <row r="292">
          <cell r="A292" t="str">
            <v>THAN</v>
          </cell>
          <cell r="B292">
            <v>99130.52</v>
          </cell>
        </row>
        <row r="293">
          <cell r="A293" t="str">
            <v>TJKG</v>
          </cell>
          <cell r="B293">
            <v>11506.3</v>
          </cell>
        </row>
        <row r="294">
          <cell r="A294" t="str">
            <v>TJKN</v>
          </cell>
          <cell r="B294">
            <v>22255.59</v>
          </cell>
        </row>
        <row r="295">
          <cell r="A295" t="str">
            <v>TKMG</v>
          </cell>
          <cell r="B295">
            <v>16122.6</v>
          </cell>
        </row>
        <row r="296">
          <cell r="A296" t="str">
            <v>TKMN</v>
          </cell>
          <cell r="B296">
            <v>29608.62</v>
          </cell>
        </row>
        <row r="297">
          <cell r="A297" t="str">
            <v>TLSG</v>
          </cell>
          <cell r="B297">
            <v>10894.15</v>
          </cell>
        </row>
        <row r="298">
          <cell r="A298" t="str">
            <v>TLSN</v>
          </cell>
          <cell r="B298">
            <v>32212.9</v>
          </cell>
        </row>
        <row r="299">
          <cell r="A299" t="str">
            <v>TTOG</v>
          </cell>
          <cell r="B299">
            <v>33110.230000000003</v>
          </cell>
        </row>
        <row r="300">
          <cell r="A300" t="str">
            <v>TTON</v>
          </cell>
          <cell r="B300">
            <v>75003.75</v>
          </cell>
        </row>
        <row r="301">
          <cell r="A301" t="str">
            <v>TUNG</v>
          </cell>
          <cell r="B301">
            <v>22365.79</v>
          </cell>
        </row>
        <row r="302">
          <cell r="A302" t="str">
            <v>TUNN</v>
          </cell>
          <cell r="B302">
            <v>47638.3</v>
          </cell>
        </row>
        <row r="303">
          <cell r="A303" t="str">
            <v>TURG</v>
          </cell>
          <cell r="B303">
            <v>50573.81</v>
          </cell>
        </row>
        <row r="304">
          <cell r="A304" t="str">
            <v>TURN</v>
          </cell>
          <cell r="B304">
            <v>124193.31</v>
          </cell>
        </row>
        <row r="305">
          <cell r="A305" t="str">
            <v>TZAG</v>
          </cell>
          <cell r="B305">
            <v>17959.240000000002</v>
          </cell>
        </row>
        <row r="306">
          <cell r="A306" t="str">
            <v>TZAN</v>
          </cell>
          <cell r="B306">
            <v>49765.11</v>
          </cell>
        </row>
        <row r="307">
          <cell r="A307" t="str">
            <v>UGAG</v>
          </cell>
          <cell r="B307">
            <v>17839.91</v>
          </cell>
        </row>
        <row r="308">
          <cell r="A308" t="str">
            <v>UGAN</v>
          </cell>
          <cell r="B308">
            <v>45129.13</v>
          </cell>
        </row>
        <row r="309">
          <cell r="A309" t="str">
            <v>UKRG</v>
          </cell>
          <cell r="B309">
            <v>25280.25</v>
          </cell>
        </row>
        <row r="310">
          <cell r="A310" t="str">
            <v>UKRN</v>
          </cell>
          <cell r="B310">
            <v>55010.84</v>
          </cell>
        </row>
        <row r="311">
          <cell r="A311" t="str">
            <v>URYG</v>
          </cell>
          <cell r="B311">
            <v>37612.269999999997</v>
          </cell>
        </row>
        <row r="312">
          <cell r="A312" t="str">
            <v>URYN</v>
          </cell>
          <cell r="B312">
            <v>93679.37</v>
          </cell>
        </row>
        <row r="313">
          <cell r="A313" t="str">
            <v>US2G</v>
          </cell>
          <cell r="B313">
            <v>63953.77</v>
          </cell>
        </row>
        <row r="314">
          <cell r="A314" t="str">
            <v>US2N</v>
          </cell>
          <cell r="B314">
            <v>91737.99</v>
          </cell>
        </row>
        <row r="315">
          <cell r="A315" t="str">
            <v>USAG</v>
          </cell>
          <cell r="B315">
            <v>68049.350000000006</v>
          </cell>
        </row>
        <row r="316">
          <cell r="A316" t="str">
            <v>UZBG</v>
          </cell>
          <cell r="B316">
            <v>14214.6</v>
          </cell>
        </row>
        <row r="317">
          <cell r="A317" t="str">
            <v>UZBN</v>
          </cell>
          <cell r="B317">
            <v>36530.660000000003</v>
          </cell>
        </row>
        <row r="318">
          <cell r="A318" t="str">
            <v>VENG</v>
          </cell>
          <cell r="B318">
            <v>35186.699999999997</v>
          </cell>
        </row>
        <row r="319">
          <cell r="A319" t="str">
            <v>VENN</v>
          </cell>
          <cell r="B319">
            <v>78656.19</v>
          </cell>
        </row>
        <row r="320">
          <cell r="A320" t="str">
            <v>VNMG</v>
          </cell>
          <cell r="B320">
            <v>15784.72</v>
          </cell>
        </row>
        <row r="321">
          <cell r="A321" t="str">
            <v>VNMN</v>
          </cell>
          <cell r="B321">
            <v>35252.1</v>
          </cell>
        </row>
        <row r="322">
          <cell r="A322" t="str">
            <v>VUTG</v>
          </cell>
          <cell r="B322">
            <v>33851.31</v>
          </cell>
        </row>
        <row r="323">
          <cell r="A323" t="str">
            <v>WSMG</v>
          </cell>
          <cell r="B323">
            <v>14511.95</v>
          </cell>
        </row>
        <row r="324">
          <cell r="A324" t="str">
            <v>WSMN</v>
          </cell>
          <cell r="B324">
            <v>31888.02</v>
          </cell>
        </row>
        <row r="325">
          <cell r="A325" t="str">
            <v>YEMG</v>
          </cell>
          <cell r="B325">
            <v>18194.900000000001</v>
          </cell>
        </row>
        <row r="326">
          <cell r="A326" t="str">
            <v>YEMN</v>
          </cell>
          <cell r="B326">
            <v>41517.83</v>
          </cell>
        </row>
        <row r="327">
          <cell r="A327" t="str">
            <v>ZAFG</v>
          </cell>
          <cell r="B327">
            <v>30423.439999999999</v>
          </cell>
        </row>
        <row r="328">
          <cell r="A328" t="str">
            <v>ZAFN</v>
          </cell>
          <cell r="B328">
            <v>81089.36</v>
          </cell>
        </row>
        <row r="329">
          <cell r="A329" t="str">
            <v>ZMBG</v>
          </cell>
          <cell r="B329">
            <v>28890.58</v>
          </cell>
        </row>
        <row r="330">
          <cell r="A330" t="str">
            <v>ZMBN</v>
          </cell>
          <cell r="B330">
            <v>80403.759999999995</v>
          </cell>
        </row>
        <row r="331">
          <cell r="A331" t="str">
            <v>ZWEG</v>
          </cell>
          <cell r="B331">
            <v>26566.25</v>
          </cell>
        </row>
        <row r="332">
          <cell r="A332" t="str">
            <v>ZWEN</v>
          </cell>
          <cell r="B332">
            <v>50972.1</v>
          </cell>
        </row>
      </sheetData>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3"/>
  <sheetViews>
    <sheetView tabSelected="1" zoomScaleNormal="100" workbookViewId="0">
      <selection activeCell="B1" sqref="B1"/>
    </sheetView>
  </sheetViews>
  <sheetFormatPr defaultRowHeight="15"/>
  <cols>
    <col min="1" max="1" width="37" bestFit="1" customWidth="1"/>
    <col min="2" max="2" width="26.140625" customWidth="1"/>
    <col min="3" max="3" width="29.85546875" customWidth="1"/>
    <col min="4" max="4" width="10" bestFit="1" customWidth="1"/>
  </cols>
  <sheetData>
    <row r="1" spans="1:13" ht="18.75">
      <c r="A1" s="79" t="s">
        <v>151</v>
      </c>
      <c r="B1" s="78" t="s">
        <v>152</v>
      </c>
      <c r="C1" s="79"/>
      <c r="D1" s="79"/>
      <c r="E1" s="79"/>
      <c r="F1" s="79"/>
      <c r="G1" s="79"/>
      <c r="H1" s="79"/>
      <c r="I1" s="79"/>
      <c r="J1" s="79"/>
      <c r="K1" s="79"/>
      <c r="L1" s="79"/>
      <c r="M1" s="79"/>
    </row>
    <row r="3" spans="1:13">
      <c r="A3" s="45" t="s">
        <v>123</v>
      </c>
      <c r="B3" s="45" t="s">
        <v>127</v>
      </c>
      <c r="C3" s="45" t="s">
        <v>128</v>
      </c>
    </row>
    <row r="4" spans="1:13">
      <c r="A4" s="46" t="str">
        <f>'Coordination and Management'!A53</f>
        <v>Coordination and Management</v>
      </c>
      <c r="B4" s="46"/>
      <c r="C4" s="46"/>
    </row>
    <row r="5" spans="1:13">
      <c r="A5" s="12" t="str">
        <f>'Coordination and Management'!A55</f>
        <v>Staffing</v>
      </c>
      <c r="B5" s="12">
        <f>'Coordination and Management'!B55</f>
        <v>438137.5</v>
      </c>
      <c r="C5" s="12">
        <f>'Coordination and Management'!C55</f>
        <v>657532.58333333337</v>
      </c>
    </row>
    <row r="6" spans="1:13">
      <c r="A6" s="12" t="str">
        <f>'Coordination and Management'!A56</f>
        <v>GOE</v>
      </c>
      <c r="B6" s="12">
        <f>'Coordination and Management'!B56</f>
        <v>153600</v>
      </c>
      <c r="C6" s="12">
        <f>'Coordination and Management'!C56</f>
        <v>307200</v>
      </c>
    </row>
    <row r="7" spans="1:13">
      <c r="A7" s="12" t="str">
        <f>'Coordination and Management'!A57</f>
        <v>Equipment &amp; services</v>
      </c>
      <c r="B7" s="12">
        <f>'Coordination and Management'!B57</f>
        <v>0</v>
      </c>
      <c r="C7" s="12">
        <f>'Coordination and Management'!C57</f>
        <v>77320</v>
      </c>
    </row>
    <row r="8" spans="1:13">
      <c r="A8" s="12" t="str">
        <f>'Coordination and Management'!A58</f>
        <v>Security</v>
      </c>
      <c r="B8" s="12">
        <f>'Coordination and Management'!B58</f>
        <v>0</v>
      </c>
      <c r="C8" s="12">
        <f>'Coordination and Management'!C58</f>
        <v>48750</v>
      </c>
    </row>
    <row r="9" spans="1:13">
      <c r="A9" s="11" t="s">
        <v>140</v>
      </c>
      <c r="B9" s="11">
        <f>'Coordination and Management'!B59</f>
        <v>591737.5</v>
      </c>
      <c r="C9" s="11">
        <f>'Coordination and Management'!C59</f>
        <v>1090802.5833333335</v>
      </c>
    </row>
    <row r="10" spans="1:13">
      <c r="A10" s="46" t="str">
        <f>'Project execution'!A46</f>
        <v>Project implementation</v>
      </c>
      <c r="B10" s="46"/>
      <c r="C10" s="46"/>
    </row>
    <row r="11" spans="1:13">
      <c r="A11" s="12" t="str">
        <f>'Project execution'!A48</f>
        <v>Staffing</v>
      </c>
      <c r="B11" s="12">
        <f>'Project execution'!B48</f>
        <v>225155.99</v>
      </c>
      <c r="C11" s="12">
        <f>'Project execution'!C48</f>
        <v>375259.98333333334</v>
      </c>
    </row>
    <row r="12" spans="1:13">
      <c r="A12" s="12" t="str">
        <f>'Project execution'!A49</f>
        <v>GOE</v>
      </c>
      <c r="B12" s="12">
        <f>'Project execution'!B49</f>
        <v>33720</v>
      </c>
      <c r="C12" s="12">
        <f>'Project execution'!C49</f>
        <v>31440</v>
      </c>
    </row>
    <row r="13" spans="1:13">
      <c r="A13" s="12" t="str">
        <f>'Project execution'!A50</f>
        <v>Equipment &amp; services</v>
      </c>
      <c r="B13" s="12">
        <f>'Project execution'!B50</f>
        <v>0</v>
      </c>
      <c r="C13" s="12">
        <f>'Project execution'!C50</f>
        <v>32510</v>
      </c>
    </row>
    <row r="14" spans="1:13">
      <c r="A14" s="12" t="str">
        <f>'Project execution'!A51</f>
        <v>Security</v>
      </c>
      <c r="B14" s="12">
        <f>'Project execution'!B51</f>
        <v>0</v>
      </c>
      <c r="C14" s="12">
        <f>'Project execution'!C51</f>
        <v>3930</v>
      </c>
    </row>
    <row r="15" spans="1:13">
      <c r="A15" s="11" t="s">
        <v>140</v>
      </c>
      <c r="B15" s="11">
        <f>'Project execution'!B52</f>
        <v>258875.99</v>
      </c>
      <c r="C15" s="11">
        <f>'Project execution'!C52</f>
        <v>443139.98333333334</v>
      </c>
    </row>
    <row r="16" spans="1:13">
      <c r="A16" s="46" t="str">
        <f>'UN Coordination'!A46</f>
        <v>UN Coordination</v>
      </c>
      <c r="B16" s="46"/>
      <c r="C16" s="46"/>
    </row>
    <row r="17" spans="1:3">
      <c r="A17" s="12" t="str">
        <f>'UN Coordination'!A48</f>
        <v>Staffing</v>
      </c>
      <c r="B17" s="12">
        <f>'UN Coordination'!B48</f>
        <v>206801.75</v>
      </c>
      <c r="C17" s="12">
        <f>'UN Coordination'!C48</f>
        <v>222483.34999999998</v>
      </c>
    </row>
    <row r="18" spans="1:3">
      <c r="A18" s="12" t="str">
        <f>'UN Coordination'!A49</f>
        <v>GOE</v>
      </c>
      <c r="B18" s="12">
        <f>'UN Coordination'!B49</f>
        <v>600</v>
      </c>
      <c r="C18" s="12">
        <f>'UN Coordination'!C49</f>
        <v>600</v>
      </c>
    </row>
    <row r="19" spans="1:3">
      <c r="A19" s="12" t="str">
        <f>'UN Coordination'!A50</f>
        <v>Equipment &amp; services</v>
      </c>
      <c r="B19" s="12">
        <f>'UN Coordination'!B50</f>
        <v>0</v>
      </c>
      <c r="C19" s="12">
        <f>'UN Coordination'!C50</f>
        <v>163480</v>
      </c>
    </row>
    <row r="20" spans="1:3">
      <c r="A20" s="12" t="str">
        <f>'UN Coordination'!A51</f>
        <v>Security</v>
      </c>
      <c r="B20" s="12">
        <f>'UN Coordination'!B51</f>
        <v>0</v>
      </c>
      <c r="C20" s="12">
        <f>'UN Coordination'!C51</f>
        <v>2100</v>
      </c>
    </row>
    <row r="21" spans="1:3">
      <c r="A21" s="11" t="s">
        <v>140</v>
      </c>
      <c r="B21" s="11">
        <f>'UN Coordination'!B52</f>
        <v>207401.75</v>
      </c>
      <c r="C21" s="11">
        <f>'UN Coordination'!C52</f>
        <v>388663.35</v>
      </c>
    </row>
    <row r="22" spans="1:3">
      <c r="A22" s="71" t="s">
        <v>141</v>
      </c>
      <c r="B22" s="72">
        <f>B21+B15+B9</f>
        <v>1058015.24</v>
      </c>
      <c r="C22" s="73">
        <f>C21+C15+C9</f>
        <v>1922605.9166666667</v>
      </c>
    </row>
    <row r="23" spans="1:3">
      <c r="A23" s="74" t="s">
        <v>150</v>
      </c>
      <c r="B23" s="75">
        <f>B21+B9</f>
        <v>799139.25</v>
      </c>
      <c r="C23" s="76">
        <f>C21+C9</f>
        <v>1479465.9333333336</v>
      </c>
    </row>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O59"/>
  <sheetViews>
    <sheetView zoomScale="80" zoomScaleNormal="80" zoomScaleSheetLayoutView="91" workbookViewId="0">
      <pane ySplit="2" topLeftCell="A3" activePane="bottomLeft" state="frozen"/>
      <selection pane="bottomLeft" activeCell="K13" sqref="K13"/>
    </sheetView>
  </sheetViews>
  <sheetFormatPr defaultColWidth="9.140625" defaultRowHeight="15"/>
  <cols>
    <col min="1" max="1" width="31.7109375" style="1" bestFit="1" customWidth="1"/>
    <col min="2" max="2" width="38.42578125" style="36" bestFit="1" customWidth="1"/>
    <col min="3" max="3" width="20.140625" style="1" bestFit="1" customWidth="1"/>
    <col min="4" max="4" width="10.140625" style="1" customWidth="1"/>
    <col min="5" max="5" width="16" style="1" bestFit="1" customWidth="1"/>
    <col min="6" max="6" width="14.85546875" style="1" customWidth="1"/>
    <col min="7" max="8" width="13.7109375" style="1" customWidth="1"/>
    <col min="9" max="9" width="13.7109375" style="30" customWidth="1"/>
    <col min="10" max="10" width="9.140625" style="1"/>
    <col min="11" max="11" width="44.28515625" style="1" bestFit="1" customWidth="1"/>
    <col min="12" max="13" width="9.140625" style="1" customWidth="1"/>
    <col min="14" max="14" width="13.7109375" style="1" bestFit="1" customWidth="1"/>
    <col min="15" max="15" width="17.7109375" style="30" customWidth="1"/>
    <col min="16" max="16384" width="9.140625" style="1"/>
  </cols>
  <sheetData>
    <row r="1" spans="1:15" ht="44.25" customHeight="1">
      <c r="A1" s="41" t="s">
        <v>135</v>
      </c>
      <c r="B1" s="77"/>
      <c r="C1" s="43"/>
      <c r="D1" s="43"/>
      <c r="E1" s="43"/>
      <c r="F1" s="43"/>
      <c r="G1" s="43"/>
      <c r="H1" s="43"/>
      <c r="I1" s="44"/>
      <c r="J1" s="43"/>
      <c r="K1" s="43"/>
      <c r="L1" s="43"/>
      <c r="M1" s="43"/>
      <c r="N1" s="43"/>
      <c r="O1" s="44"/>
    </row>
    <row r="2" spans="1:15" ht="21">
      <c r="A2" s="14" t="s">
        <v>58</v>
      </c>
      <c r="K2" s="14" t="s">
        <v>84</v>
      </c>
    </row>
    <row r="3" spans="1:15">
      <c r="A3" s="13" t="s">
        <v>50</v>
      </c>
      <c r="B3" s="37"/>
      <c r="C3" s="13"/>
      <c r="D3" s="13"/>
      <c r="E3" s="13"/>
      <c r="F3" s="13"/>
      <c r="G3" s="13"/>
      <c r="H3" s="13"/>
      <c r="I3" s="31"/>
      <c r="K3" s="13" t="s">
        <v>104</v>
      </c>
      <c r="L3" s="13"/>
      <c r="M3" s="13"/>
      <c r="N3" s="13"/>
      <c r="O3" s="31"/>
    </row>
    <row r="4" spans="1:15" s="7" customFormat="1">
      <c r="A4" s="20" t="s">
        <v>39</v>
      </c>
      <c r="B4" s="38" t="s">
        <v>0</v>
      </c>
      <c r="C4" s="20" t="s">
        <v>1</v>
      </c>
      <c r="D4" s="20" t="s">
        <v>2</v>
      </c>
      <c r="E4" s="29" t="s">
        <v>98</v>
      </c>
      <c r="F4" s="21" t="s">
        <v>4</v>
      </c>
      <c r="G4" s="22" t="s">
        <v>41</v>
      </c>
      <c r="H4" s="22" t="s">
        <v>79</v>
      </c>
      <c r="I4" s="32" t="s">
        <v>80</v>
      </c>
      <c r="K4" s="20" t="s">
        <v>56</v>
      </c>
      <c r="L4" s="20" t="s">
        <v>57</v>
      </c>
      <c r="M4" s="20" t="s">
        <v>2</v>
      </c>
      <c r="N4" s="22" t="s">
        <v>86</v>
      </c>
      <c r="O4" s="32" t="s">
        <v>80</v>
      </c>
    </row>
    <row r="5" spans="1:15">
      <c r="A5" s="50" t="s">
        <v>47</v>
      </c>
      <c r="B5" s="51" t="s">
        <v>139</v>
      </c>
      <c r="C5" s="52" t="s">
        <v>34</v>
      </c>
      <c r="D5" s="53">
        <v>11300</v>
      </c>
      <c r="E5" s="54"/>
      <c r="F5" s="55">
        <v>12</v>
      </c>
      <c r="G5" s="6">
        <f>IF(D5="02300",VLOOKUP(C5,'HR Scales'!A:K,3,0),0)+IF(D5&lt;&gt;"02300",VLOOKUP(C5,'HR Scales'!A:N,5,0),0)</f>
        <v>15926.679166666667</v>
      </c>
      <c r="H5" s="6">
        <f>G5*12</f>
        <v>191120.15</v>
      </c>
      <c r="I5" s="33">
        <f>F5*G5+E5</f>
        <v>191120.15</v>
      </c>
      <c r="K5" s="50" t="s">
        <v>102</v>
      </c>
      <c r="L5" s="53">
        <v>1</v>
      </c>
      <c r="M5" s="53">
        <v>11300</v>
      </c>
      <c r="N5" s="58">
        <f>VLOOKUP(K5,'Equipment &amp; services'!A3:B36,2,0)</f>
        <v>45000</v>
      </c>
      <c r="O5" s="59">
        <f>N5*L5</f>
        <v>45000</v>
      </c>
    </row>
    <row r="6" spans="1:15">
      <c r="A6" s="50" t="s">
        <v>47</v>
      </c>
      <c r="B6" s="51" t="s">
        <v>52</v>
      </c>
      <c r="C6" s="52" t="s">
        <v>35</v>
      </c>
      <c r="D6" s="53">
        <v>2300</v>
      </c>
      <c r="E6" s="54"/>
      <c r="F6" s="56">
        <v>24</v>
      </c>
      <c r="G6" s="6">
        <f>IF(D6="02300",VLOOKUP(C6,'HR Scales'!A:K,3,0),0)+IF(D6&lt;&gt;"02300",VLOOKUP(C6,'HR Scales'!A:N,5,0),0)</f>
        <v>13513.292500000001</v>
      </c>
      <c r="H6" s="6">
        <f t="shared" ref="H6:H21" si="0">G6*12</f>
        <v>162159.51</v>
      </c>
      <c r="I6" s="33">
        <f t="shared" ref="I6:I21" si="1">F6*G6+E6</f>
        <v>324319.02</v>
      </c>
      <c r="K6" s="50" t="s">
        <v>103</v>
      </c>
      <c r="L6" s="53">
        <v>2</v>
      </c>
      <c r="M6" s="53">
        <v>11300</v>
      </c>
      <c r="N6" s="58">
        <f>VLOOKUP(K6,'Equipment &amp; services'!A4:B37,2,0)</f>
        <v>5000</v>
      </c>
      <c r="O6" s="59">
        <f t="shared" ref="O6:O21" si="2">N6*L6</f>
        <v>10000</v>
      </c>
    </row>
    <row r="7" spans="1:15">
      <c r="A7" s="50" t="s">
        <v>14</v>
      </c>
      <c r="B7" s="51" t="s">
        <v>53</v>
      </c>
      <c r="C7" s="52" t="s">
        <v>19</v>
      </c>
      <c r="D7" s="53">
        <v>30000</v>
      </c>
      <c r="E7" s="54"/>
      <c r="F7" s="56">
        <v>20</v>
      </c>
      <c r="G7" s="6">
        <f>IF(D7="02300",VLOOKUP(C7,'HR Scales'!A:K,3,0),0)+IF(D7&lt;&gt;"02300",VLOOKUP(C7,'HR Scales'!A:N,5,0),0)</f>
        <v>2924.1666666666665</v>
      </c>
      <c r="H7" s="6">
        <f t="shared" si="0"/>
        <v>35090</v>
      </c>
      <c r="I7" s="33">
        <f t="shared" si="1"/>
        <v>58483.333333333328</v>
      </c>
      <c r="K7" s="50" t="s">
        <v>89</v>
      </c>
      <c r="L7" s="53">
        <v>7</v>
      </c>
      <c r="M7" s="53">
        <v>11300</v>
      </c>
      <c r="N7" s="58">
        <f>VLOOKUP(K7,'Equipment &amp; services'!A5:B38,2,0)</f>
        <v>560</v>
      </c>
      <c r="O7" s="59">
        <f t="shared" si="2"/>
        <v>3920</v>
      </c>
    </row>
    <row r="8" spans="1:15">
      <c r="A8" s="50" t="s">
        <v>5</v>
      </c>
      <c r="B8" s="51" t="s">
        <v>54</v>
      </c>
      <c r="C8" s="52" t="s">
        <v>18</v>
      </c>
      <c r="D8" s="53" t="s">
        <v>7</v>
      </c>
      <c r="E8" s="54"/>
      <c r="F8" s="56">
        <v>24</v>
      </c>
      <c r="G8" s="6">
        <f>IF(D8="02300",VLOOKUP(C8,'HR Scales'!A:K,3,0),0)+IF(D8&lt;&gt;"02300",VLOOKUP(C8,'HR Scales'!A:N,5,0),0)</f>
        <v>1529.5200000000002</v>
      </c>
      <c r="H8" s="6">
        <f t="shared" si="0"/>
        <v>18354.240000000002</v>
      </c>
      <c r="I8" s="33">
        <f t="shared" si="1"/>
        <v>36708.480000000003</v>
      </c>
      <c r="K8" s="50" t="s">
        <v>90</v>
      </c>
      <c r="L8" s="53">
        <v>7</v>
      </c>
      <c r="M8" s="53">
        <v>11300</v>
      </c>
      <c r="N8" s="58">
        <f>VLOOKUP(K8,'Equipment &amp; services'!A6:B39,2,0)</f>
        <v>350</v>
      </c>
      <c r="O8" s="59">
        <f t="shared" si="2"/>
        <v>2450</v>
      </c>
    </row>
    <row r="9" spans="1:15">
      <c r="A9" s="50" t="s">
        <v>5</v>
      </c>
      <c r="B9" s="51" t="s">
        <v>46</v>
      </c>
      <c r="C9" s="52" t="s">
        <v>17</v>
      </c>
      <c r="D9" s="53">
        <v>2300</v>
      </c>
      <c r="E9" s="54"/>
      <c r="F9" s="56">
        <v>12</v>
      </c>
      <c r="G9" s="6">
        <f>IF(D9="02300",VLOOKUP(C9,'HR Scales'!A:K,3,0),0)+IF(D9&lt;&gt;"02300",VLOOKUP(C9,'HR Scales'!A:N,5,0),0)</f>
        <v>1306.8</v>
      </c>
      <c r="H9" s="6">
        <f t="shared" si="0"/>
        <v>15681.599999999999</v>
      </c>
      <c r="I9" s="33">
        <f t="shared" si="1"/>
        <v>15681.599999999999</v>
      </c>
      <c r="K9" s="50" t="s">
        <v>91</v>
      </c>
      <c r="L9" s="53">
        <v>7</v>
      </c>
      <c r="M9" s="53">
        <v>11300</v>
      </c>
      <c r="N9" s="58">
        <f>VLOOKUP(K9,'Equipment &amp; services'!A7:B40,2,0)</f>
        <v>250</v>
      </c>
      <c r="O9" s="59">
        <f t="shared" si="2"/>
        <v>1750</v>
      </c>
    </row>
    <row r="10" spans="1:15">
      <c r="A10" s="50" t="s">
        <v>14</v>
      </c>
      <c r="B10" s="51" t="s">
        <v>49</v>
      </c>
      <c r="C10" s="52" t="s">
        <v>13</v>
      </c>
      <c r="D10" s="53">
        <v>11300</v>
      </c>
      <c r="E10" s="54"/>
      <c r="F10" s="56">
        <v>20</v>
      </c>
      <c r="G10" s="6">
        <f>IF(D10="02300",VLOOKUP(C10,'HR Scales'!A:K,3,0),0)+IF(D10&lt;&gt;"02300",VLOOKUP(C10,'HR Scales'!A:N,5,0),0)</f>
        <v>1311</v>
      </c>
      <c r="H10" s="6">
        <f t="shared" si="0"/>
        <v>15732</v>
      </c>
      <c r="I10" s="33">
        <f t="shared" si="1"/>
        <v>26220</v>
      </c>
      <c r="K10" s="50" t="s">
        <v>92</v>
      </c>
      <c r="L10" s="53">
        <v>7</v>
      </c>
      <c r="M10" s="53">
        <v>11300</v>
      </c>
      <c r="N10" s="58">
        <f>VLOOKUP(K10,'Equipment &amp; services'!A8:B41,2,0)</f>
        <v>300</v>
      </c>
      <c r="O10" s="59">
        <f t="shared" si="2"/>
        <v>2100</v>
      </c>
    </row>
    <row r="11" spans="1:15">
      <c r="A11" s="50" t="s">
        <v>14</v>
      </c>
      <c r="B11" s="51" t="s">
        <v>100</v>
      </c>
      <c r="C11" s="52" t="s">
        <v>83</v>
      </c>
      <c r="D11" s="53"/>
      <c r="E11" s="54">
        <v>5000</v>
      </c>
      <c r="F11" s="56">
        <v>0</v>
      </c>
      <c r="G11" s="6">
        <f>IF(D11="02300",VLOOKUP(C11,'HR Scales'!A:K,3,0),0)+IF(D11&lt;&gt;"02300",VLOOKUP(C11,'HR Scales'!A:N,5,0),0)</f>
        <v>0</v>
      </c>
      <c r="H11" s="6">
        <f t="shared" si="0"/>
        <v>0</v>
      </c>
      <c r="I11" s="33">
        <f>F11*G11+E11</f>
        <v>5000</v>
      </c>
      <c r="K11" s="50" t="s">
        <v>96</v>
      </c>
      <c r="L11" s="53">
        <v>7</v>
      </c>
      <c r="M11" s="53">
        <v>11300</v>
      </c>
      <c r="N11" s="58">
        <f>VLOOKUP('Coordination and Management'!K11,'Equipment &amp; services'!A3:B36,2,0)</f>
        <v>1500</v>
      </c>
      <c r="O11" s="59">
        <f t="shared" si="2"/>
        <v>10500</v>
      </c>
    </row>
    <row r="12" spans="1:15">
      <c r="A12" s="50" t="s">
        <v>55</v>
      </c>
      <c r="B12" s="51"/>
      <c r="C12" s="52" t="s">
        <v>83</v>
      </c>
      <c r="D12" s="53"/>
      <c r="E12" s="54"/>
      <c r="F12" s="56">
        <v>0</v>
      </c>
      <c r="G12" s="6">
        <f>IF(D12="02300",VLOOKUP(C12,'HR Scales'!A:K,3,0),0)+IF(D12&lt;&gt;"02300",VLOOKUP(C12,'HR Scales'!A:N,5,0),0)</f>
        <v>0</v>
      </c>
      <c r="H12" s="6">
        <f t="shared" si="0"/>
        <v>0</v>
      </c>
      <c r="I12" s="33">
        <f t="shared" si="1"/>
        <v>0</v>
      </c>
      <c r="K12" s="50" t="s">
        <v>94</v>
      </c>
      <c r="L12" s="53">
        <v>4</v>
      </c>
      <c r="M12" s="53">
        <v>11300</v>
      </c>
      <c r="N12" s="58">
        <f>VLOOKUP('Coordination and Management'!K12,'Equipment &amp; services'!A4:B37,2,0)</f>
        <v>400</v>
      </c>
      <c r="O12" s="59">
        <f t="shared" si="2"/>
        <v>1600</v>
      </c>
    </row>
    <row r="13" spans="1:15">
      <c r="A13" s="50"/>
      <c r="B13" s="51"/>
      <c r="C13" s="52" t="s">
        <v>83</v>
      </c>
      <c r="D13" s="53"/>
      <c r="E13" s="54"/>
      <c r="F13" s="56">
        <v>0</v>
      </c>
      <c r="G13" s="6">
        <f>IF(D13="02300",VLOOKUP(C13,'HR Scales'!A:K,3,0),0)+IF(D13&lt;&gt;"02300",VLOOKUP(C13,'HR Scales'!A:N,5,0),0)</f>
        <v>0</v>
      </c>
      <c r="H13" s="6">
        <f t="shared" si="0"/>
        <v>0</v>
      </c>
      <c r="I13" s="33">
        <f t="shared" si="1"/>
        <v>0</v>
      </c>
      <c r="K13" s="50" t="s">
        <v>82</v>
      </c>
      <c r="L13" s="53"/>
      <c r="M13" s="53"/>
      <c r="N13" s="58">
        <f>VLOOKUP('Coordination and Management'!K13,'Equipment &amp; services'!A5:B38,2,0)</f>
        <v>0</v>
      </c>
      <c r="O13" s="59">
        <f t="shared" si="2"/>
        <v>0</v>
      </c>
    </row>
    <row r="14" spans="1:15">
      <c r="A14" s="50"/>
      <c r="B14" s="51"/>
      <c r="C14" s="52" t="s">
        <v>83</v>
      </c>
      <c r="D14" s="53"/>
      <c r="E14" s="54"/>
      <c r="F14" s="56">
        <v>0</v>
      </c>
      <c r="G14" s="6">
        <f>IF(D14="02300",VLOOKUP(C14,'HR Scales'!A:K,3,0),0)+IF(D14&lt;&gt;"02300",VLOOKUP(C14,'HR Scales'!A:N,5,0),0)</f>
        <v>0</v>
      </c>
      <c r="H14" s="6">
        <f t="shared" si="0"/>
        <v>0</v>
      </c>
      <c r="I14" s="33">
        <f t="shared" si="1"/>
        <v>0</v>
      </c>
      <c r="K14" s="50" t="s">
        <v>82</v>
      </c>
      <c r="L14" s="53"/>
      <c r="M14" s="53"/>
      <c r="N14" s="58">
        <f>VLOOKUP('Coordination and Management'!K14,'Equipment &amp; services'!A6:B39,2,0)</f>
        <v>0</v>
      </c>
      <c r="O14" s="59">
        <f t="shared" si="2"/>
        <v>0</v>
      </c>
    </row>
    <row r="15" spans="1:15">
      <c r="A15" s="50"/>
      <c r="B15" s="51"/>
      <c r="C15" s="52" t="s">
        <v>83</v>
      </c>
      <c r="D15" s="53"/>
      <c r="E15" s="54"/>
      <c r="F15" s="56">
        <v>0</v>
      </c>
      <c r="G15" s="6">
        <f>IF(D15="02300",VLOOKUP(C15,'HR Scales'!A:K,3,0),0)+IF(D15&lt;&gt;"02300",VLOOKUP(C15,'HR Scales'!A:N,5,0),0)</f>
        <v>0</v>
      </c>
      <c r="H15" s="6">
        <f t="shared" si="0"/>
        <v>0</v>
      </c>
      <c r="I15" s="33">
        <f t="shared" si="1"/>
        <v>0</v>
      </c>
      <c r="K15" s="50" t="s">
        <v>82</v>
      </c>
      <c r="L15" s="53"/>
      <c r="M15" s="53"/>
      <c r="N15" s="58">
        <f>VLOOKUP('Coordination and Management'!K15,'Equipment &amp; services'!A7:B40,2,0)</f>
        <v>0</v>
      </c>
      <c r="O15" s="59">
        <f t="shared" si="2"/>
        <v>0</v>
      </c>
    </row>
    <row r="16" spans="1:15">
      <c r="A16" s="50"/>
      <c r="B16" s="51"/>
      <c r="C16" s="52" t="s">
        <v>83</v>
      </c>
      <c r="D16" s="53"/>
      <c r="E16" s="54"/>
      <c r="F16" s="56">
        <v>0</v>
      </c>
      <c r="G16" s="6">
        <f>IF(D16="02300",VLOOKUP(C16,'HR Scales'!A:K,3,0),0)+IF(D16&lt;&gt;"02300",VLOOKUP(C16,'HR Scales'!A:N,5,0),0)</f>
        <v>0</v>
      </c>
      <c r="H16" s="6">
        <f t="shared" si="0"/>
        <v>0</v>
      </c>
      <c r="I16" s="33">
        <f t="shared" si="1"/>
        <v>0</v>
      </c>
      <c r="K16" s="50" t="s">
        <v>96</v>
      </c>
      <c r="L16" s="53"/>
      <c r="M16" s="53"/>
      <c r="N16" s="58">
        <f>VLOOKUP(K16,'Equipment &amp; services'!A3:B46,2,0)</f>
        <v>1500</v>
      </c>
      <c r="O16" s="59">
        <f t="shared" si="2"/>
        <v>0</v>
      </c>
    </row>
    <row r="17" spans="1:15">
      <c r="A17" s="50"/>
      <c r="B17" s="51"/>
      <c r="C17" s="52" t="s">
        <v>83</v>
      </c>
      <c r="D17" s="53"/>
      <c r="E17" s="54"/>
      <c r="F17" s="56">
        <v>0</v>
      </c>
      <c r="G17" s="6">
        <f>IF(D17="02300",VLOOKUP(C17,'HR Scales'!A:K,3,0),0)+IF(D17&lt;&gt;"02300",VLOOKUP(C17,'HR Scales'!A:N,5,0),0)</f>
        <v>0</v>
      </c>
      <c r="H17" s="6">
        <f t="shared" si="0"/>
        <v>0</v>
      </c>
      <c r="I17" s="33">
        <f t="shared" si="1"/>
        <v>0</v>
      </c>
      <c r="K17" s="50" t="s">
        <v>82</v>
      </c>
      <c r="L17" s="53"/>
      <c r="M17" s="53"/>
      <c r="N17" s="58">
        <f>VLOOKUP(K17,'Equipment &amp; services'!A3:B46,2,0)</f>
        <v>0</v>
      </c>
      <c r="O17" s="59">
        <f t="shared" si="2"/>
        <v>0</v>
      </c>
    </row>
    <row r="18" spans="1:15">
      <c r="A18" s="50"/>
      <c r="B18" s="51"/>
      <c r="C18" s="52" t="s">
        <v>83</v>
      </c>
      <c r="D18" s="53"/>
      <c r="E18" s="54"/>
      <c r="F18" s="56">
        <v>0</v>
      </c>
      <c r="G18" s="6">
        <f>IF(D18="02300",VLOOKUP(C18,'HR Scales'!A:K,3,0),0)+IF(D18&lt;&gt;"02300",VLOOKUP(C18,'HR Scales'!A:N,5,0),0)</f>
        <v>0</v>
      </c>
      <c r="H18" s="6">
        <f t="shared" si="0"/>
        <v>0</v>
      </c>
      <c r="I18" s="33">
        <f t="shared" si="1"/>
        <v>0</v>
      </c>
      <c r="K18" s="50" t="s">
        <v>82</v>
      </c>
      <c r="L18" s="53"/>
      <c r="M18" s="53"/>
      <c r="N18" s="58">
        <f>VLOOKUP(K18,'Equipment &amp; services'!A4:B47,2,0)</f>
        <v>0</v>
      </c>
      <c r="O18" s="59">
        <f t="shared" si="2"/>
        <v>0</v>
      </c>
    </row>
    <row r="19" spans="1:15">
      <c r="A19" s="50"/>
      <c r="B19" s="51"/>
      <c r="C19" s="52" t="s">
        <v>83</v>
      </c>
      <c r="D19" s="52"/>
      <c r="E19" s="54"/>
      <c r="F19" s="56">
        <v>0</v>
      </c>
      <c r="G19" s="6">
        <f>IF(D19="02300",VLOOKUP(C19,'HR Scales'!A:K,3,0),0)+IF(D19&lt;&gt;"02300",VLOOKUP(C19,'HR Scales'!A:N,5,0),0)</f>
        <v>0</v>
      </c>
      <c r="H19" s="6">
        <f t="shared" si="0"/>
        <v>0</v>
      </c>
      <c r="I19" s="33">
        <f t="shared" si="1"/>
        <v>0</v>
      </c>
      <c r="K19" s="50" t="s">
        <v>82</v>
      </c>
      <c r="L19" s="53"/>
      <c r="M19" s="53"/>
      <c r="N19" s="58">
        <f>VLOOKUP(K19,'Equipment &amp; services'!A5:B48,2,0)</f>
        <v>0</v>
      </c>
      <c r="O19" s="59">
        <f t="shared" si="2"/>
        <v>0</v>
      </c>
    </row>
    <row r="20" spans="1:15">
      <c r="A20" s="50"/>
      <c r="B20" s="51"/>
      <c r="C20" s="52" t="s">
        <v>83</v>
      </c>
      <c r="D20" s="53"/>
      <c r="E20" s="54"/>
      <c r="F20" s="56"/>
      <c r="G20" s="6">
        <f>IF(D20="02300",VLOOKUP(C20,'HR Scales'!A:K,3,0),0)+IF(D20&lt;&gt;"02300",VLOOKUP(C20,'HR Scales'!A:N,5,0),0)</f>
        <v>0</v>
      </c>
      <c r="H20" s="6">
        <f t="shared" si="0"/>
        <v>0</v>
      </c>
      <c r="I20" s="33">
        <f t="shared" si="1"/>
        <v>0</v>
      </c>
      <c r="K20" s="50" t="s">
        <v>82</v>
      </c>
      <c r="L20" s="53"/>
      <c r="M20" s="53"/>
      <c r="N20" s="58">
        <f>VLOOKUP(K20,'Equipment &amp; services'!A6:B49,2,0)</f>
        <v>0</v>
      </c>
      <c r="O20" s="59">
        <f t="shared" si="2"/>
        <v>0</v>
      </c>
    </row>
    <row r="21" spans="1:15">
      <c r="A21" s="50"/>
      <c r="B21" s="51"/>
      <c r="C21" s="52" t="s">
        <v>83</v>
      </c>
      <c r="D21" s="53"/>
      <c r="E21" s="57"/>
      <c r="F21" s="56">
        <v>0</v>
      </c>
      <c r="G21" s="6">
        <f>IF(D21="02300",VLOOKUP(C21,'HR Scales'!A:K,3,0),0)+IF(D21&lt;&gt;"02300",VLOOKUP(C21,'HR Scales'!A:N,5,0),0)</f>
        <v>0</v>
      </c>
      <c r="H21" s="6">
        <f t="shared" si="0"/>
        <v>0</v>
      </c>
      <c r="I21" s="33">
        <f t="shared" si="1"/>
        <v>0</v>
      </c>
      <c r="K21" s="50" t="s">
        <v>82</v>
      </c>
      <c r="L21" s="53"/>
      <c r="M21" s="53"/>
      <c r="N21" s="58">
        <f>VLOOKUP(K21,'Equipment &amp; services'!A7:B50,2,0)</f>
        <v>0</v>
      </c>
      <c r="O21" s="59">
        <f t="shared" si="2"/>
        <v>0</v>
      </c>
    </row>
    <row r="22" spans="1:15">
      <c r="A22" s="17" t="s">
        <v>78</v>
      </c>
      <c r="B22" s="39"/>
      <c r="C22" s="17"/>
      <c r="D22" s="17"/>
      <c r="E22" s="17"/>
      <c r="F22" s="18"/>
      <c r="G22" s="19">
        <f t="shared" ref="G22:H22" si="3">SUM(G5:G21)</f>
        <v>36511.458333333336</v>
      </c>
      <c r="H22" s="19">
        <f t="shared" si="3"/>
        <v>438137.5</v>
      </c>
      <c r="I22" s="34">
        <f>SUM(I5:I21)</f>
        <v>657532.58333333337</v>
      </c>
      <c r="K22" s="17"/>
      <c r="L22" s="17"/>
      <c r="M22" s="17"/>
      <c r="N22" s="19"/>
      <c r="O22" s="34">
        <f>SUM(O5:O21)</f>
        <v>77320</v>
      </c>
    </row>
    <row r="23" spans="1:15">
      <c r="A23" s="23"/>
      <c r="B23" s="40"/>
      <c r="C23" s="23"/>
      <c r="D23" s="23"/>
      <c r="E23" s="23"/>
      <c r="F23" s="24"/>
      <c r="G23" s="25"/>
      <c r="H23" s="25"/>
      <c r="I23" s="35"/>
      <c r="J23" s="26"/>
      <c r="K23" s="23"/>
      <c r="L23" s="23"/>
      <c r="M23" s="23"/>
      <c r="N23" s="25"/>
      <c r="O23" s="35"/>
    </row>
    <row r="24" spans="1:15">
      <c r="A24" s="13" t="s">
        <v>59</v>
      </c>
      <c r="B24" s="37"/>
      <c r="C24" s="13"/>
      <c r="D24" s="13"/>
      <c r="E24" s="13"/>
      <c r="F24" s="13"/>
      <c r="G24" s="13"/>
      <c r="H24" s="13"/>
      <c r="I24" s="31"/>
      <c r="K24" s="13" t="s">
        <v>99</v>
      </c>
      <c r="L24" s="13"/>
      <c r="M24" s="13"/>
      <c r="N24" s="13"/>
      <c r="O24" s="31"/>
    </row>
    <row r="25" spans="1:15">
      <c r="A25" s="20" t="s">
        <v>39</v>
      </c>
      <c r="B25" s="38" t="s">
        <v>56</v>
      </c>
      <c r="C25" s="20" t="s">
        <v>57</v>
      </c>
      <c r="D25" s="20" t="s">
        <v>2</v>
      </c>
      <c r="E25" s="29" t="s">
        <v>148</v>
      </c>
      <c r="F25" s="21" t="s">
        <v>4</v>
      </c>
      <c r="G25" s="22" t="s">
        <v>41</v>
      </c>
      <c r="H25" s="22" t="s">
        <v>79</v>
      </c>
      <c r="I25" s="32" t="s">
        <v>85</v>
      </c>
      <c r="K25" s="20" t="s">
        <v>56</v>
      </c>
      <c r="L25" s="20" t="s">
        <v>57</v>
      </c>
      <c r="M25" s="20" t="s">
        <v>2</v>
      </c>
      <c r="N25" s="22" t="s">
        <v>86</v>
      </c>
      <c r="O25" s="32" t="s">
        <v>51</v>
      </c>
    </row>
    <row r="26" spans="1:15">
      <c r="A26" s="50" t="s">
        <v>81</v>
      </c>
      <c r="B26" s="51" t="s">
        <v>60</v>
      </c>
      <c r="C26" s="53">
        <v>4</v>
      </c>
      <c r="D26" s="53">
        <v>11300</v>
      </c>
      <c r="E26" s="57"/>
      <c r="F26" s="56">
        <v>30</v>
      </c>
      <c r="G26" s="16">
        <f>VLOOKUP(B26,'GOE scales'!A3:C30,2,0)</f>
        <v>1500</v>
      </c>
      <c r="H26" s="16">
        <f>G26*12</f>
        <v>18000</v>
      </c>
      <c r="I26" s="33">
        <f>G26*F26</f>
        <v>45000</v>
      </c>
      <c r="K26" s="50" t="s">
        <v>105</v>
      </c>
      <c r="L26" s="53">
        <v>7</v>
      </c>
      <c r="M26" s="53">
        <v>11300</v>
      </c>
      <c r="N26" s="60">
        <f>VLOOKUP(K26,'Equipment &amp; services'!A3:B46,2,0)</f>
        <v>860</v>
      </c>
      <c r="O26" s="59">
        <f>N26*L26</f>
        <v>6020</v>
      </c>
    </row>
    <row r="27" spans="1:15">
      <c r="A27" s="50" t="s">
        <v>81</v>
      </c>
      <c r="B27" s="51" t="s">
        <v>76</v>
      </c>
      <c r="C27" s="53">
        <v>1</v>
      </c>
      <c r="D27" s="53">
        <v>11300</v>
      </c>
      <c r="E27" s="57"/>
      <c r="F27" s="56">
        <v>30</v>
      </c>
      <c r="G27" s="16">
        <f>VLOOKUP(B27,'GOE scales'!A4:C31,2,0)</f>
        <v>40</v>
      </c>
      <c r="H27" s="16">
        <f t="shared" ref="H27:H50" si="4">G27*12</f>
        <v>480</v>
      </c>
      <c r="I27" s="33">
        <f t="shared" ref="I27:I50" si="5">G27*F27</f>
        <v>1200</v>
      </c>
      <c r="K27" s="50" t="s">
        <v>106</v>
      </c>
      <c r="L27" s="53">
        <v>5</v>
      </c>
      <c r="M27" s="53">
        <v>11300</v>
      </c>
      <c r="N27" s="60">
        <f>VLOOKUP(K27,'Equipment &amp; services'!A4:B47,2,0)</f>
        <v>250</v>
      </c>
      <c r="O27" s="59">
        <f t="shared" ref="O27:O50" si="6">N27*L27</f>
        <v>1250</v>
      </c>
    </row>
    <row r="28" spans="1:15">
      <c r="A28" s="50" t="s">
        <v>81</v>
      </c>
      <c r="B28" s="51" t="s">
        <v>62</v>
      </c>
      <c r="C28" s="53">
        <v>1</v>
      </c>
      <c r="D28" s="53">
        <v>11300</v>
      </c>
      <c r="E28" s="57"/>
      <c r="F28" s="56">
        <v>18</v>
      </c>
      <c r="G28" s="16">
        <f>VLOOKUP(B28,'GOE scales'!A5:C32,2,0)</f>
        <v>50</v>
      </c>
      <c r="H28" s="16">
        <f t="shared" si="4"/>
        <v>600</v>
      </c>
      <c r="I28" s="33">
        <f t="shared" si="5"/>
        <v>900</v>
      </c>
      <c r="K28" s="50" t="s">
        <v>111</v>
      </c>
      <c r="L28" s="53">
        <v>10</v>
      </c>
      <c r="M28" s="53">
        <v>11300</v>
      </c>
      <c r="N28" s="60">
        <f>VLOOKUP(K28,'Equipment &amp; services'!A5:B48,2,0)</f>
        <v>5</v>
      </c>
      <c r="O28" s="59">
        <f t="shared" si="6"/>
        <v>50</v>
      </c>
    </row>
    <row r="29" spans="1:15">
      <c r="A29" s="50" t="s">
        <v>81</v>
      </c>
      <c r="B29" s="51" t="s">
        <v>63</v>
      </c>
      <c r="C29" s="53">
        <v>1</v>
      </c>
      <c r="D29" s="53">
        <v>11300</v>
      </c>
      <c r="E29" s="57"/>
      <c r="F29" s="56">
        <v>30</v>
      </c>
      <c r="G29" s="16">
        <f>VLOOKUP(B29,'GOE scales'!A6:C33,2,0)</f>
        <v>60</v>
      </c>
      <c r="H29" s="16">
        <f t="shared" si="4"/>
        <v>720</v>
      </c>
      <c r="I29" s="33">
        <f t="shared" si="5"/>
        <v>1800</v>
      </c>
      <c r="K29" s="50" t="s">
        <v>120</v>
      </c>
      <c r="L29" s="53">
        <v>620</v>
      </c>
      <c r="M29" s="53">
        <v>11300</v>
      </c>
      <c r="N29" s="60">
        <f>VLOOKUP(K29,'Equipment &amp; services'!A6:B49,2,0)</f>
        <v>59</v>
      </c>
      <c r="O29" s="59">
        <f t="shared" si="6"/>
        <v>36580</v>
      </c>
    </row>
    <row r="30" spans="1:15">
      <c r="A30" s="50" t="s">
        <v>81</v>
      </c>
      <c r="B30" s="51" t="s">
        <v>64</v>
      </c>
      <c r="C30" s="53">
        <v>1</v>
      </c>
      <c r="D30" s="53">
        <v>11300</v>
      </c>
      <c r="E30" s="57"/>
      <c r="F30" s="56">
        <v>30</v>
      </c>
      <c r="G30" s="16">
        <f>VLOOKUP(B30,'GOE scales'!A7:C34,2,0)</f>
        <v>300</v>
      </c>
      <c r="H30" s="16">
        <f t="shared" si="4"/>
        <v>3600</v>
      </c>
      <c r="I30" s="33">
        <f t="shared" si="5"/>
        <v>9000</v>
      </c>
      <c r="K30" s="50" t="s">
        <v>108</v>
      </c>
      <c r="L30" s="53">
        <v>5</v>
      </c>
      <c r="M30" s="53">
        <v>11300</v>
      </c>
      <c r="N30" s="60">
        <f>VLOOKUP(K30,'Equipment &amp; services'!A7:B50,2,0)</f>
        <v>50</v>
      </c>
      <c r="O30" s="59">
        <f t="shared" si="6"/>
        <v>250</v>
      </c>
    </row>
    <row r="31" spans="1:15">
      <c r="A31" s="50" t="s">
        <v>81</v>
      </c>
      <c r="B31" s="51" t="s">
        <v>72</v>
      </c>
      <c r="C31" s="53">
        <v>2</v>
      </c>
      <c r="D31" s="53">
        <v>11300</v>
      </c>
      <c r="E31" s="57"/>
      <c r="F31" s="56">
        <v>30</v>
      </c>
      <c r="G31" s="16">
        <f>VLOOKUP(B31,'GOE scales'!A8:C35,2,0)</f>
        <v>500</v>
      </c>
      <c r="H31" s="16">
        <f t="shared" si="4"/>
        <v>6000</v>
      </c>
      <c r="I31" s="33">
        <f t="shared" si="5"/>
        <v>15000</v>
      </c>
      <c r="K31" s="50" t="s">
        <v>116</v>
      </c>
      <c r="L31" s="53">
        <v>8</v>
      </c>
      <c r="M31" s="53">
        <v>11300</v>
      </c>
      <c r="N31" s="60">
        <f>VLOOKUP(K31,'Equipment &amp; services'!A8:B51,2,0)</f>
        <v>450</v>
      </c>
      <c r="O31" s="59">
        <f t="shared" si="6"/>
        <v>3600</v>
      </c>
    </row>
    <row r="32" spans="1:15">
      <c r="A32" s="50" t="s">
        <v>81</v>
      </c>
      <c r="B32" s="51" t="s">
        <v>74</v>
      </c>
      <c r="C32" s="53">
        <v>1</v>
      </c>
      <c r="D32" s="53">
        <v>11300</v>
      </c>
      <c r="E32" s="57"/>
      <c r="F32" s="56">
        <v>30</v>
      </c>
      <c r="G32" s="16">
        <f>VLOOKUP(B32,'GOE scales'!A9:C36,2,0)</f>
        <v>4000</v>
      </c>
      <c r="H32" s="16">
        <f t="shared" si="4"/>
        <v>48000</v>
      </c>
      <c r="I32" s="33">
        <f t="shared" si="5"/>
        <v>120000</v>
      </c>
      <c r="K32" s="50" t="s">
        <v>117</v>
      </c>
      <c r="L32" s="53">
        <v>1</v>
      </c>
      <c r="M32" s="53">
        <v>11300</v>
      </c>
      <c r="N32" s="60">
        <f>VLOOKUP(K32,'Equipment &amp; services'!A9:B52,2,0)</f>
        <v>1000</v>
      </c>
      <c r="O32" s="59">
        <f t="shared" si="6"/>
        <v>1000</v>
      </c>
    </row>
    <row r="33" spans="1:15">
      <c r="A33" s="50" t="s">
        <v>81</v>
      </c>
      <c r="B33" s="51" t="s">
        <v>66</v>
      </c>
      <c r="C33" s="53">
        <v>1</v>
      </c>
      <c r="D33" s="53">
        <v>11300</v>
      </c>
      <c r="E33" s="57"/>
      <c r="F33" s="56">
        <v>30</v>
      </c>
      <c r="G33" s="16">
        <f>VLOOKUP(B33,'GOE scales'!A10:C37,2,0)</f>
        <v>60</v>
      </c>
      <c r="H33" s="16">
        <f t="shared" si="4"/>
        <v>720</v>
      </c>
      <c r="I33" s="33">
        <f t="shared" si="5"/>
        <v>1800</v>
      </c>
      <c r="K33" s="50" t="s">
        <v>82</v>
      </c>
      <c r="L33" s="53"/>
      <c r="M33" s="53"/>
      <c r="N33" s="60">
        <f>VLOOKUP(K33,'Equipment &amp; services'!A10:B53,2,0)</f>
        <v>0</v>
      </c>
      <c r="O33" s="59">
        <f t="shared" si="6"/>
        <v>0</v>
      </c>
    </row>
    <row r="34" spans="1:15">
      <c r="A34" s="50" t="s">
        <v>47</v>
      </c>
      <c r="B34" s="51" t="s">
        <v>73</v>
      </c>
      <c r="C34" s="53">
        <v>2</v>
      </c>
      <c r="D34" s="53">
        <v>11300</v>
      </c>
      <c r="E34" s="57"/>
      <c r="F34" s="56">
        <v>30</v>
      </c>
      <c r="G34" s="16">
        <f>VLOOKUP(B34,'GOE scales'!A11:C38,2,0)</f>
        <v>1000</v>
      </c>
      <c r="H34" s="16">
        <f t="shared" si="4"/>
        <v>12000</v>
      </c>
      <c r="I34" s="33">
        <f t="shared" si="5"/>
        <v>30000</v>
      </c>
      <c r="K34" s="50" t="s">
        <v>82</v>
      </c>
      <c r="L34" s="53"/>
      <c r="M34" s="53"/>
      <c r="N34" s="60">
        <f>VLOOKUP(K34,'Equipment &amp; services'!A11:B54,2,0)</f>
        <v>0</v>
      </c>
      <c r="O34" s="59">
        <f t="shared" si="6"/>
        <v>0</v>
      </c>
    </row>
    <row r="35" spans="1:15">
      <c r="A35" s="50" t="s">
        <v>47</v>
      </c>
      <c r="B35" s="51" t="s">
        <v>75</v>
      </c>
      <c r="C35" s="53">
        <v>1</v>
      </c>
      <c r="D35" s="53">
        <v>11300</v>
      </c>
      <c r="E35" s="57"/>
      <c r="F35" s="56">
        <v>30</v>
      </c>
      <c r="G35" s="16">
        <f>VLOOKUP(B35,'GOE scales'!A12:C39,2,0)</f>
        <v>250</v>
      </c>
      <c r="H35" s="16">
        <f t="shared" si="4"/>
        <v>3000</v>
      </c>
      <c r="I35" s="33">
        <f t="shared" si="5"/>
        <v>7500</v>
      </c>
      <c r="K35" s="50" t="s">
        <v>82</v>
      </c>
      <c r="L35" s="53"/>
      <c r="M35" s="53"/>
      <c r="N35" s="60">
        <f>VLOOKUP(K35,'Equipment &amp; services'!A12:B55,2,0)</f>
        <v>0</v>
      </c>
      <c r="O35" s="59">
        <f t="shared" si="6"/>
        <v>0</v>
      </c>
    </row>
    <row r="36" spans="1:15">
      <c r="A36" s="50" t="s">
        <v>5</v>
      </c>
      <c r="B36" s="51" t="s">
        <v>73</v>
      </c>
      <c r="C36" s="53">
        <v>2</v>
      </c>
      <c r="D36" s="53">
        <v>11300</v>
      </c>
      <c r="E36" s="57"/>
      <c r="F36" s="56">
        <v>30</v>
      </c>
      <c r="G36" s="16">
        <f>VLOOKUP(B36,'GOE scales'!A13:C40,2,0)</f>
        <v>1000</v>
      </c>
      <c r="H36" s="16">
        <f t="shared" si="4"/>
        <v>12000</v>
      </c>
      <c r="I36" s="33">
        <f t="shared" si="5"/>
        <v>30000</v>
      </c>
      <c r="K36" s="50" t="s">
        <v>82</v>
      </c>
      <c r="L36" s="53"/>
      <c r="M36" s="53"/>
      <c r="N36" s="60">
        <f>VLOOKUP(K36,'Equipment &amp; services'!A13:B56,2,0)</f>
        <v>0</v>
      </c>
      <c r="O36" s="59">
        <f t="shared" si="6"/>
        <v>0</v>
      </c>
    </row>
    <row r="37" spans="1:15">
      <c r="A37" s="50" t="s">
        <v>5</v>
      </c>
      <c r="B37" s="51" t="s">
        <v>75</v>
      </c>
      <c r="C37" s="53">
        <v>1</v>
      </c>
      <c r="D37" s="53">
        <v>11300</v>
      </c>
      <c r="E37" s="57"/>
      <c r="F37" s="56">
        <v>30</v>
      </c>
      <c r="G37" s="16">
        <f>VLOOKUP(B37,'GOE scales'!A14:C41,2,0)</f>
        <v>250</v>
      </c>
      <c r="H37" s="16">
        <f t="shared" si="4"/>
        <v>3000</v>
      </c>
      <c r="I37" s="33">
        <f t="shared" si="5"/>
        <v>7500</v>
      </c>
      <c r="K37" s="50" t="s">
        <v>82</v>
      </c>
      <c r="L37" s="53"/>
      <c r="M37" s="53"/>
      <c r="N37" s="60">
        <f>VLOOKUP(K37,'Equipment &amp; services'!A14:B57,2,0)</f>
        <v>0</v>
      </c>
      <c r="O37" s="59">
        <f t="shared" si="6"/>
        <v>0</v>
      </c>
    </row>
    <row r="38" spans="1:15">
      <c r="A38" s="50" t="s">
        <v>14</v>
      </c>
      <c r="B38" s="51" t="s">
        <v>73</v>
      </c>
      <c r="C38" s="53">
        <v>2</v>
      </c>
      <c r="D38" s="53">
        <v>11300</v>
      </c>
      <c r="E38" s="57"/>
      <c r="F38" s="56">
        <v>30</v>
      </c>
      <c r="G38" s="16">
        <f>VLOOKUP(B38,'GOE scales'!A15:C42,2,0)</f>
        <v>1000</v>
      </c>
      <c r="H38" s="16">
        <f t="shared" si="4"/>
        <v>12000</v>
      </c>
      <c r="I38" s="33">
        <f t="shared" si="5"/>
        <v>30000</v>
      </c>
      <c r="K38" s="50" t="s">
        <v>82</v>
      </c>
      <c r="L38" s="53"/>
      <c r="M38" s="52"/>
      <c r="N38" s="60">
        <f>VLOOKUP(K38,'Equipment &amp; services'!A15:B58,2,0)</f>
        <v>0</v>
      </c>
      <c r="O38" s="59">
        <f t="shared" si="6"/>
        <v>0</v>
      </c>
    </row>
    <row r="39" spans="1:15">
      <c r="A39" s="50" t="s">
        <v>14</v>
      </c>
      <c r="B39" s="51" t="s">
        <v>75</v>
      </c>
      <c r="C39" s="53">
        <v>1</v>
      </c>
      <c r="D39" s="53">
        <v>11300</v>
      </c>
      <c r="E39" s="57"/>
      <c r="F39" s="56">
        <v>30</v>
      </c>
      <c r="G39" s="16">
        <f>VLOOKUP(B39,'GOE scales'!A16:C43,2,0)</f>
        <v>250</v>
      </c>
      <c r="H39" s="16">
        <f t="shared" si="4"/>
        <v>3000</v>
      </c>
      <c r="I39" s="33">
        <f t="shared" si="5"/>
        <v>7500</v>
      </c>
      <c r="K39" s="50" t="s">
        <v>82</v>
      </c>
      <c r="L39" s="53"/>
      <c r="M39" s="52"/>
      <c r="N39" s="60">
        <f>VLOOKUP(K39,'Equipment &amp; services'!A16:B59,2,0)</f>
        <v>0</v>
      </c>
      <c r="O39" s="59">
        <f t="shared" si="6"/>
        <v>0</v>
      </c>
    </row>
    <row r="40" spans="1:15">
      <c r="A40" s="50"/>
      <c r="B40" s="51" t="s">
        <v>75</v>
      </c>
      <c r="C40" s="53"/>
      <c r="D40" s="52"/>
      <c r="E40" s="65"/>
      <c r="F40" s="56"/>
      <c r="G40" s="16">
        <f>VLOOKUP(B40,'GOE scales'!A:C,2,0)</f>
        <v>250</v>
      </c>
      <c r="H40" s="16">
        <f t="shared" si="4"/>
        <v>3000</v>
      </c>
      <c r="I40" s="33">
        <f t="shared" si="5"/>
        <v>0</v>
      </c>
      <c r="K40" s="50" t="s">
        <v>82</v>
      </c>
      <c r="L40" s="53"/>
      <c r="M40" s="52"/>
      <c r="N40" s="60">
        <f>VLOOKUP(K40,'Equipment &amp; services'!A17:B60,2,0)</f>
        <v>0</v>
      </c>
      <c r="O40" s="59">
        <f t="shared" si="6"/>
        <v>0</v>
      </c>
    </row>
    <row r="41" spans="1:15">
      <c r="A41" s="50"/>
      <c r="B41" s="51" t="s">
        <v>76</v>
      </c>
      <c r="C41" s="53"/>
      <c r="D41" s="52"/>
      <c r="E41" s="65"/>
      <c r="F41" s="56"/>
      <c r="G41" s="16">
        <f>VLOOKUP(B41,'GOE scales'!A:C,2,0)</f>
        <v>40</v>
      </c>
      <c r="H41" s="16">
        <f t="shared" si="4"/>
        <v>480</v>
      </c>
      <c r="I41" s="33">
        <f t="shared" si="5"/>
        <v>0</v>
      </c>
      <c r="K41" s="50" t="s">
        <v>82</v>
      </c>
      <c r="L41" s="53"/>
      <c r="M41" s="52"/>
      <c r="N41" s="60">
        <f>VLOOKUP(K41,'Equipment &amp; services'!A18:B61,2,0)</f>
        <v>0</v>
      </c>
      <c r="O41" s="59">
        <f t="shared" si="6"/>
        <v>0</v>
      </c>
    </row>
    <row r="42" spans="1:15">
      <c r="A42" s="50"/>
      <c r="B42" s="51" t="s">
        <v>75</v>
      </c>
      <c r="C42" s="53"/>
      <c r="D42" s="52"/>
      <c r="E42" s="65"/>
      <c r="F42" s="56"/>
      <c r="G42" s="16">
        <f>VLOOKUP(B42,'GOE scales'!A:C,2,0)</f>
        <v>250</v>
      </c>
      <c r="H42" s="16">
        <f t="shared" si="4"/>
        <v>3000</v>
      </c>
      <c r="I42" s="33">
        <f t="shared" si="5"/>
        <v>0</v>
      </c>
      <c r="K42" s="50" t="s">
        <v>82</v>
      </c>
      <c r="L42" s="53"/>
      <c r="M42" s="52"/>
      <c r="N42" s="60">
        <f>VLOOKUP(K42,'Equipment &amp; services'!A19:B62,2,0)</f>
        <v>0</v>
      </c>
      <c r="O42" s="59">
        <f t="shared" si="6"/>
        <v>0</v>
      </c>
    </row>
    <row r="43" spans="1:15">
      <c r="A43" s="50"/>
      <c r="B43" s="51" t="s">
        <v>75</v>
      </c>
      <c r="C43" s="53"/>
      <c r="D43" s="52"/>
      <c r="E43" s="65"/>
      <c r="F43" s="56"/>
      <c r="G43" s="16">
        <f>VLOOKUP(B43,'GOE scales'!A:C,2,0)</f>
        <v>250</v>
      </c>
      <c r="H43" s="16">
        <f t="shared" si="4"/>
        <v>3000</v>
      </c>
      <c r="I43" s="33">
        <f t="shared" si="5"/>
        <v>0</v>
      </c>
      <c r="K43" s="50" t="s">
        <v>82</v>
      </c>
      <c r="L43" s="53"/>
      <c r="M43" s="52"/>
      <c r="N43" s="60">
        <f>VLOOKUP(K43,'Equipment &amp; services'!A20:B63,2,0)</f>
        <v>0</v>
      </c>
      <c r="O43" s="59">
        <f t="shared" si="6"/>
        <v>0</v>
      </c>
    </row>
    <row r="44" spans="1:15">
      <c r="A44" s="50"/>
      <c r="B44" s="51" t="s">
        <v>75</v>
      </c>
      <c r="C44" s="53"/>
      <c r="D44" s="52"/>
      <c r="E44" s="65"/>
      <c r="F44" s="56"/>
      <c r="G44" s="16">
        <f>VLOOKUP(B44,'GOE scales'!A:C,2,0)</f>
        <v>250</v>
      </c>
      <c r="H44" s="16">
        <f t="shared" si="4"/>
        <v>3000</v>
      </c>
      <c r="I44" s="33">
        <f t="shared" si="5"/>
        <v>0</v>
      </c>
      <c r="K44" s="50" t="s">
        <v>82</v>
      </c>
      <c r="L44" s="53"/>
      <c r="M44" s="52"/>
      <c r="N44" s="60">
        <f>VLOOKUP(K44,'Equipment &amp; services'!A21:B64,2,0)</f>
        <v>0</v>
      </c>
      <c r="O44" s="59">
        <f t="shared" si="6"/>
        <v>0</v>
      </c>
    </row>
    <row r="45" spans="1:15">
      <c r="A45" s="50"/>
      <c r="B45" s="51" t="s">
        <v>75</v>
      </c>
      <c r="C45" s="53"/>
      <c r="D45" s="52"/>
      <c r="E45" s="65"/>
      <c r="F45" s="56"/>
      <c r="G45" s="16">
        <f>VLOOKUP(B45,'GOE scales'!A:C,2,0)</f>
        <v>250</v>
      </c>
      <c r="H45" s="16">
        <f t="shared" si="4"/>
        <v>3000</v>
      </c>
      <c r="I45" s="33">
        <f t="shared" si="5"/>
        <v>0</v>
      </c>
      <c r="K45" s="50" t="s">
        <v>82</v>
      </c>
      <c r="L45" s="53"/>
      <c r="M45" s="52"/>
      <c r="N45" s="60">
        <f>VLOOKUP(K45,'Equipment &amp; services'!A22:B65,2,0)</f>
        <v>0</v>
      </c>
      <c r="O45" s="59">
        <f t="shared" si="6"/>
        <v>0</v>
      </c>
    </row>
    <row r="46" spans="1:15">
      <c r="A46" s="50"/>
      <c r="B46" s="51" t="s">
        <v>75</v>
      </c>
      <c r="C46" s="53"/>
      <c r="D46" s="52"/>
      <c r="E46" s="65"/>
      <c r="F46" s="56"/>
      <c r="G46" s="16">
        <f>VLOOKUP(B46,'GOE scales'!A:C,2,0)</f>
        <v>250</v>
      </c>
      <c r="H46" s="16">
        <f t="shared" si="4"/>
        <v>3000</v>
      </c>
      <c r="I46" s="33">
        <f t="shared" si="5"/>
        <v>0</v>
      </c>
      <c r="K46" s="50" t="s">
        <v>82</v>
      </c>
      <c r="L46" s="53"/>
      <c r="M46" s="52"/>
      <c r="N46" s="60">
        <f>VLOOKUP(K46,'Equipment &amp; services'!A23:B66,2,0)</f>
        <v>0</v>
      </c>
      <c r="O46" s="59">
        <f t="shared" si="6"/>
        <v>0</v>
      </c>
    </row>
    <row r="47" spans="1:15">
      <c r="A47" s="50"/>
      <c r="B47" s="51" t="s">
        <v>75</v>
      </c>
      <c r="C47" s="53"/>
      <c r="D47" s="52"/>
      <c r="E47" s="65"/>
      <c r="F47" s="56"/>
      <c r="G47" s="16">
        <f>VLOOKUP(B47,'GOE scales'!A:C,2,0)</f>
        <v>250</v>
      </c>
      <c r="H47" s="16">
        <f t="shared" si="4"/>
        <v>3000</v>
      </c>
      <c r="I47" s="33">
        <f t="shared" si="5"/>
        <v>0</v>
      </c>
      <c r="K47" s="50" t="s">
        <v>82</v>
      </c>
      <c r="L47" s="53"/>
      <c r="M47" s="52"/>
      <c r="N47" s="60">
        <f>VLOOKUP(K47,'Equipment &amp; services'!A24:B67,2,0)</f>
        <v>0</v>
      </c>
      <c r="O47" s="59">
        <f t="shared" si="6"/>
        <v>0</v>
      </c>
    </row>
    <row r="48" spans="1:15">
      <c r="A48" s="50"/>
      <c r="B48" s="51" t="s">
        <v>75</v>
      </c>
      <c r="C48" s="53"/>
      <c r="D48" s="52"/>
      <c r="E48" s="65"/>
      <c r="F48" s="56"/>
      <c r="G48" s="16">
        <f>VLOOKUP(B48,'GOE scales'!A:C,2,0)</f>
        <v>250</v>
      </c>
      <c r="H48" s="16">
        <f t="shared" si="4"/>
        <v>3000</v>
      </c>
      <c r="I48" s="33">
        <f t="shared" si="5"/>
        <v>0</v>
      </c>
      <c r="K48" s="50" t="s">
        <v>82</v>
      </c>
      <c r="L48" s="53"/>
      <c r="M48" s="52"/>
      <c r="N48" s="60">
        <f>VLOOKUP(K48,'Equipment &amp; services'!A25:B68,2,0)</f>
        <v>0</v>
      </c>
      <c r="O48" s="59">
        <f t="shared" si="6"/>
        <v>0</v>
      </c>
    </row>
    <row r="49" spans="1:15">
      <c r="A49" s="50"/>
      <c r="B49" s="51" t="s">
        <v>75</v>
      </c>
      <c r="C49" s="53"/>
      <c r="D49" s="52"/>
      <c r="E49" s="65"/>
      <c r="F49" s="56"/>
      <c r="G49" s="16">
        <f>VLOOKUP(B49,'GOE scales'!A:C,2,0)</f>
        <v>250</v>
      </c>
      <c r="H49" s="16">
        <f t="shared" si="4"/>
        <v>3000</v>
      </c>
      <c r="I49" s="33">
        <f t="shared" si="5"/>
        <v>0</v>
      </c>
      <c r="K49" s="50" t="s">
        <v>82</v>
      </c>
      <c r="L49" s="53"/>
      <c r="M49" s="52"/>
      <c r="N49" s="60">
        <f>VLOOKUP(K49,'Equipment &amp; services'!A26:B69,2,0)</f>
        <v>0</v>
      </c>
      <c r="O49" s="59">
        <f t="shared" si="6"/>
        <v>0</v>
      </c>
    </row>
    <row r="50" spans="1:15">
      <c r="A50" s="50"/>
      <c r="B50" s="51" t="s">
        <v>75</v>
      </c>
      <c r="C50" s="53"/>
      <c r="D50" s="52"/>
      <c r="E50" s="65"/>
      <c r="F50" s="56"/>
      <c r="G50" s="16">
        <f>VLOOKUP(B50,'GOE scales'!A:C,2,0)</f>
        <v>250</v>
      </c>
      <c r="H50" s="16">
        <f t="shared" si="4"/>
        <v>3000</v>
      </c>
      <c r="I50" s="33">
        <f t="shared" si="5"/>
        <v>0</v>
      </c>
      <c r="K50" s="50" t="s">
        <v>82</v>
      </c>
      <c r="L50" s="53"/>
      <c r="M50" s="52"/>
      <c r="N50" s="60">
        <f>VLOOKUP(K50,'Equipment &amp; services'!A27:B70,2,0)</f>
        <v>0</v>
      </c>
      <c r="O50" s="59">
        <f t="shared" si="6"/>
        <v>0</v>
      </c>
    </row>
    <row r="51" spans="1:15">
      <c r="A51" s="17" t="s">
        <v>78</v>
      </c>
      <c r="B51" s="39"/>
      <c r="C51" s="17"/>
      <c r="D51" s="17"/>
      <c r="E51" s="17"/>
      <c r="F51" s="18"/>
      <c r="G51" s="19">
        <f>SUM(G26:G50)</f>
        <v>12800</v>
      </c>
      <c r="H51" s="19">
        <f t="shared" ref="H51:I51" si="7">SUM(H26:H50)</f>
        <v>153600</v>
      </c>
      <c r="I51" s="34">
        <f t="shared" si="7"/>
        <v>307200</v>
      </c>
      <c r="K51" s="17"/>
      <c r="L51" s="17"/>
      <c r="M51" s="17"/>
      <c r="N51" s="19"/>
      <c r="O51" s="34">
        <f>SUM(O26:O50)</f>
        <v>48750</v>
      </c>
    </row>
    <row r="53" spans="1:15">
      <c r="A53" s="61" t="s">
        <v>131</v>
      </c>
      <c r="B53" s="62"/>
      <c r="C53" s="61"/>
    </row>
    <row r="54" spans="1:15">
      <c r="A54" s="64" t="s">
        <v>123</v>
      </c>
      <c r="B54" s="64" t="s">
        <v>127</v>
      </c>
      <c r="C54" s="64" t="s">
        <v>128</v>
      </c>
    </row>
    <row r="55" spans="1:15">
      <c r="A55" s="66" t="s">
        <v>124</v>
      </c>
      <c r="B55" s="67">
        <f>H22</f>
        <v>438137.5</v>
      </c>
      <c r="C55" s="66">
        <f>I22</f>
        <v>657532.58333333337</v>
      </c>
    </row>
    <row r="56" spans="1:15">
      <c r="A56" s="66" t="s">
        <v>125</v>
      </c>
      <c r="B56" s="67">
        <f>H51</f>
        <v>153600</v>
      </c>
      <c r="C56" s="66">
        <f>I51</f>
        <v>307200</v>
      </c>
    </row>
    <row r="57" spans="1:15">
      <c r="A57" s="66" t="s">
        <v>126</v>
      </c>
      <c r="B57" s="68"/>
      <c r="C57" s="67">
        <f>O22</f>
        <v>77320</v>
      </c>
    </row>
    <row r="58" spans="1:15">
      <c r="A58" s="66" t="s">
        <v>22</v>
      </c>
      <c r="B58" s="67"/>
      <c r="C58" s="66">
        <f>O51</f>
        <v>48750</v>
      </c>
    </row>
    <row r="59" spans="1:15">
      <c r="A59" s="69" t="s">
        <v>38</v>
      </c>
      <c r="B59" s="70">
        <f>SUM(B55:B58)</f>
        <v>591737.5</v>
      </c>
      <c r="C59" s="69">
        <f>SUM(C55:C58)</f>
        <v>1090802.5833333335</v>
      </c>
    </row>
  </sheetData>
  <sheetProtection sheet="1" objects="1" scenarios="1" selectLockedCells="1"/>
  <sortState ref="A3:I24">
    <sortCondition ref="A3:A24"/>
    <sortCondition ref="B3:B24"/>
    <sortCondition ref="C3:C24"/>
  </sortState>
  <dataValidations count="4">
    <dataValidation type="list" allowBlank="1" showInputMessage="1" showErrorMessage="1" sqref="D19:E19">
      <formula1>allscales</formula1>
    </dataValidation>
    <dataValidation type="list" allowBlank="1" showInputMessage="1" showErrorMessage="1" sqref="B26:B50">
      <formula1>All_running_costs</formula1>
    </dataValidation>
    <dataValidation type="list" allowBlank="1" showInputMessage="1" showErrorMessage="1" sqref="C5:C21">
      <formula1>scales</formula1>
    </dataValidation>
    <dataValidation type="list" allowBlank="1" showInputMessage="1" showErrorMessage="1" sqref="K5:K21 K26:K50">
      <formula1>all_equipment_security</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O52"/>
  <sheetViews>
    <sheetView zoomScale="80" zoomScaleNormal="80" zoomScaleSheetLayoutView="91" workbookViewId="0">
      <pane ySplit="2" topLeftCell="A3" activePane="bottomLeft" state="frozen"/>
      <selection pane="bottomLeft" activeCell="A16" sqref="A16"/>
    </sheetView>
  </sheetViews>
  <sheetFormatPr defaultColWidth="9.140625" defaultRowHeight="15"/>
  <cols>
    <col min="1" max="1" width="31.7109375" style="1" bestFit="1" customWidth="1"/>
    <col min="2" max="2" width="38.42578125" style="36" bestFit="1" customWidth="1"/>
    <col min="3" max="3" width="20.140625" style="1" bestFit="1" customWidth="1"/>
    <col min="4" max="4" width="10.140625" style="1" customWidth="1"/>
    <col min="5" max="5" width="15.7109375" style="1" bestFit="1" customWidth="1"/>
    <col min="6" max="6" width="14.85546875" style="1" customWidth="1"/>
    <col min="7" max="8" width="13.7109375" style="1" customWidth="1"/>
    <col min="9" max="9" width="13.7109375" style="30" customWidth="1"/>
    <col min="10" max="10" width="9.140625" style="1"/>
    <col min="11" max="11" width="44.28515625" style="1" bestFit="1" customWidth="1"/>
    <col min="12" max="13" width="9.140625" style="1" customWidth="1"/>
    <col min="14" max="14" width="13.7109375" style="1" bestFit="1" customWidth="1"/>
    <col min="15" max="15" width="17.7109375" style="30" customWidth="1"/>
    <col min="16" max="16384" width="9.140625" style="1"/>
  </cols>
  <sheetData>
    <row r="1" spans="1:15" ht="34.5" customHeight="1">
      <c r="A1" s="41" t="s">
        <v>134</v>
      </c>
      <c r="B1" s="42"/>
      <c r="C1" s="43"/>
      <c r="D1" s="43"/>
      <c r="E1" s="43"/>
      <c r="F1" s="43"/>
      <c r="G1" s="43"/>
      <c r="H1" s="43"/>
      <c r="I1" s="44"/>
      <c r="J1" s="43"/>
      <c r="K1" s="43"/>
      <c r="L1" s="43"/>
      <c r="M1" s="43"/>
      <c r="N1" s="43"/>
      <c r="O1" s="44"/>
    </row>
    <row r="2" spans="1:15" ht="21">
      <c r="A2" s="14" t="s">
        <v>58</v>
      </c>
      <c r="K2" s="14" t="s">
        <v>84</v>
      </c>
    </row>
    <row r="3" spans="1:15">
      <c r="A3" s="13" t="s">
        <v>50</v>
      </c>
      <c r="B3" s="37"/>
      <c r="C3" s="13"/>
      <c r="D3" s="13"/>
      <c r="E3" s="13"/>
      <c r="F3" s="13"/>
      <c r="G3" s="13"/>
      <c r="H3" s="13"/>
      <c r="I3" s="31"/>
      <c r="K3" s="13" t="s">
        <v>104</v>
      </c>
      <c r="L3" s="13"/>
      <c r="M3" s="13"/>
      <c r="N3" s="13"/>
      <c r="O3" s="31"/>
    </row>
    <row r="4" spans="1:15" s="7" customFormat="1">
      <c r="A4" s="20" t="s">
        <v>39</v>
      </c>
      <c r="B4" s="38" t="s">
        <v>0</v>
      </c>
      <c r="C4" s="20" t="s">
        <v>1</v>
      </c>
      <c r="D4" s="20" t="s">
        <v>2</v>
      </c>
      <c r="E4" s="29" t="s">
        <v>98</v>
      </c>
      <c r="F4" s="21" t="s">
        <v>4</v>
      </c>
      <c r="G4" s="22" t="s">
        <v>41</v>
      </c>
      <c r="H4" s="22" t="s">
        <v>79</v>
      </c>
      <c r="I4" s="32" t="s">
        <v>80</v>
      </c>
      <c r="K4" s="20" t="s">
        <v>56</v>
      </c>
      <c r="L4" s="20" t="s">
        <v>57</v>
      </c>
      <c r="M4" s="20" t="s">
        <v>2</v>
      </c>
      <c r="N4" s="22" t="s">
        <v>86</v>
      </c>
      <c r="O4" s="32" t="s">
        <v>80</v>
      </c>
    </row>
    <row r="5" spans="1:15">
      <c r="A5" s="50" t="s">
        <v>47</v>
      </c>
      <c r="B5" s="51" t="s">
        <v>129</v>
      </c>
      <c r="C5" s="52" t="s">
        <v>34</v>
      </c>
      <c r="D5" s="53">
        <v>30000</v>
      </c>
      <c r="E5" s="54"/>
      <c r="F5" s="55">
        <v>20</v>
      </c>
      <c r="G5" s="6">
        <f>IF(D5="02300",VLOOKUP(C5,'HR Scales'!A:K,3,0),0)+IF(D5&lt;&gt;"02300",VLOOKUP(C5,'HR Scales'!A:N,5,0),0)</f>
        <v>15926.679166666667</v>
      </c>
      <c r="H5" s="6">
        <f>G5*12</f>
        <v>191120.15</v>
      </c>
      <c r="I5" s="33">
        <f>F5*G5+E5</f>
        <v>318533.58333333331</v>
      </c>
      <c r="K5" s="50" t="s">
        <v>96</v>
      </c>
      <c r="L5" s="53">
        <v>1</v>
      </c>
      <c r="M5" s="53">
        <v>30000</v>
      </c>
      <c r="N5" s="58">
        <f>VLOOKUP(K5,'Equipment &amp; services'!A:B,2,0)</f>
        <v>1500</v>
      </c>
      <c r="O5" s="59">
        <f>N5*L5</f>
        <v>1500</v>
      </c>
    </row>
    <row r="6" spans="1:15">
      <c r="A6" s="50" t="s">
        <v>47</v>
      </c>
      <c r="B6" s="51" t="s">
        <v>130</v>
      </c>
      <c r="C6" s="52" t="s">
        <v>18</v>
      </c>
      <c r="D6" s="53">
        <v>30000</v>
      </c>
      <c r="E6" s="54"/>
      <c r="F6" s="56">
        <v>20</v>
      </c>
      <c r="G6" s="6">
        <f>IF(D6="02300",VLOOKUP(C6,'HR Scales'!A:K,3,0),0)+IF(D6&lt;&gt;"02300",VLOOKUP(C6,'HR Scales'!A:N,5,0),0)</f>
        <v>1529.5200000000002</v>
      </c>
      <c r="H6" s="6">
        <f t="shared" ref="H6:H21" si="0">G6*12</f>
        <v>18354.240000000002</v>
      </c>
      <c r="I6" s="33">
        <f t="shared" ref="I6:I21" si="1">F6*G6+E6</f>
        <v>30590.400000000005</v>
      </c>
      <c r="K6" s="50" t="s">
        <v>90</v>
      </c>
      <c r="L6" s="53">
        <v>2</v>
      </c>
      <c r="M6" s="53">
        <v>30000</v>
      </c>
      <c r="N6" s="58">
        <f>VLOOKUP(K6,'Equipment &amp; services'!A:B,2,0)</f>
        <v>350</v>
      </c>
      <c r="O6" s="59">
        <f t="shared" ref="O6:O21" si="2">N6*L6</f>
        <v>700</v>
      </c>
    </row>
    <row r="7" spans="1:15">
      <c r="A7" s="50" t="s">
        <v>14</v>
      </c>
      <c r="B7" s="51" t="s">
        <v>54</v>
      </c>
      <c r="C7" s="52" t="s">
        <v>17</v>
      </c>
      <c r="D7" s="53">
        <v>4000</v>
      </c>
      <c r="E7" s="54"/>
      <c r="F7" s="56">
        <v>20</v>
      </c>
      <c r="G7" s="6">
        <f>IF(D7="02300",VLOOKUP(C7,'HR Scales'!A:K,3,0),0)+IF(D7&lt;&gt;"02300",VLOOKUP(C7,'HR Scales'!A:N,5,0),0)</f>
        <v>1306.8</v>
      </c>
      <c r="H7" s="6">
        <f t="shared" si="0"/>
        <v>15681.599999999999</v>
      </c>
      <c r="I7" s="33">
        <f t="shared" si="1"/>
        <v>26136</v>
      </c>
      <c r="K7" s="50" t="s">
        <v>89</v>
      </c>
      <c r="L7" s="53">
        <v>7</v>
      </c>
      <c r="M7" s="53">
        <v>30000</v>
      </c>
      <c r="N7" s="58">
        <f>VLOOKUP(K7,'Equipment &amp; services'!A:B,2,0)</f>
        <v>560</v>
      </c>
      <c r="O7" s="59">
        <f t="shared" si="2"/>
        <v>3920</v>
      </c>
    </row>
    <row r="8" spans="1:15">
      <c r="A8" s="50"/>
      <c r="B8" s="51"/>
      <c r="C8" s="52" t="s">
        <v>83</v>
      </c>
      <c r="D8" s="53"/>
      <c r="E8" s="54"/>
      <c r="F8" s="56">
        <v>0</v>
      </c>
      <c r="G8" s="6">
        <f>IF(D8="02300",VLOOKUP(C8,'HR Scales'!A:K,3,0),0)+IF(D8&lt;&gt;"02300",VLOOKUP(C8,'HR Scales'!A:N,5,0),0)</f>
        <v>0</v>
      </c>
      <c r="H8" s="6">
        <f t="shared" si="0"/>
        <v>0</v>
      </c>
      <c r="I8" s="33">
        <f t="shared" si="1"/>
        <v>0</v>
      </c>
      <c r="K8" s="50" t="s">
        <v>92</v>
      </c>
      <c r="L8" s="53">
        <v>7</v>
      </c>
      <c r="M8" s="53">
        <v>30000</v>
      </c>
      <c r="N8" s="58">
        <f>VLOOKUP(K8,'Equipment &amp; services'!A:B,2,0)</f>
        <v>300</v>
      </c>
      <c r="O8" s="59">
        <f t="shared" si="2"/>
        <v>2100</v>
      </c>
    </row>
    <row r="9" spans="1:15">
      <c r="A9" s="50"/>
      <c r="B9" s="51"/>
      <c r="C9" s="52" t="s">
        <v>83</v>
      </c>
      <c r="D9" s="53"/>
      <c r="E9" s="54"/>
      <c r="F9" s="56">
        <v>0</v>
      </c>
      <c r="G9" s="6">
        <f>IF(D9="02300",VLOOKUP(C9,'HR Scales'!A:K,3,0),0)+IF(D9&lt;&gt;"02300",VLOOKUP(C9,'HR Scales'!A:N,5,0),0)</f>
        <v>0</v>
      </c>
      <c r="H9" s="6">
        <f t="shared" si="0"/>
        <v>0</v>
      </c>
      <c r="I9" s="33">
        <f t="shared" si="1"/>
        <v>0</v>
      </c>
      <c r="K9" s="50" t="s">
        <v>91</v>
      </c>
      <c r="L9" s="53">
        <v>7</v>
      </c>
      <c r="M9" s="53">
        <v>30000</v>
      </c>
      <c r="N9" s="58">
        <f>VLOOKUP(K9,'Equipment &amp; services'!A:B,2,0)</f>
        <v>250</v>
      </c>
      <c r="O9" s="59">
        <f t="shared" si="2"/>
        <v>1750</v>
      </c>
    </row>
    <row r="10" spans="1:15">
      <c r="A10" s="50"/>
      <c r="B10" s="51"/>
      <c r="C10" s="52" t="s">
        <v>83</v>
      </c>
      <c r="D10" s="53"/>
      <c r="E10" s="54"/>
      <c r="F10" s="56">
        <v>0</v>
      </c>
      <c r="G10" s="6">
        <f>IF(D10="02300",VLOOKUP(C10,'HR Scales'!A:K,3,0),0)+IF(D10&lt;&gt;"02300",VLOOKUP(C10,'HR Scales'!A:N,5,0),0)</f>
        <v>0</v>
      </c>
      <c r="H10" s="6">
        <f t="shared" si="0"/>
        <v>0</v>
      </c>
      <c r="I10" s="33">
        <f t="shared" si="1"/>
        <v>0</v>
      </c>
      <c r="K10" s="50" t="s">
        <v>97</v>
      </c>
      <c r="L10" s="53">
        <v>7</v>
      </c>
      <c r="M10" s="53">
        <v>30000</v>
      </c>
      <c r="N10" s="58">
        <f>VLOOKUP(K10,'Equipment &amp; services'!A:B,2,0)</f>
        <v>2500</v>
      </c>
      <c r="O10" s="59">
        <f t="shared" si="2"/>
        <v>17500</v>
      </c>
    </row>
    <row r="11" spans="1:15">
      <c r="A11" s="50"/>
      <c r="B11" s="51"/>
      <c r="C11" s="52" t="s">
        <v>83</v>
      </c>
      <c r="D11" s="53"/>
      <c r="E11" s="54"/>
      <c r="F11" s="56">
        <v>0</v>
      </c>
      <c r="G11" s="6">
        <f>IF(D11="02300",VLOOKUP(C11,'HR Scales'!A:K,3,0),0)+IF(D11&lt;&gt;"02300",VLOOKUP(C11,'HR Scales'!A:N,5,0),0)</f>
        <v>0</v>
      </c>
      <c r="H11" s="6">
        <f t="shared" si="0"/>
        <v>0</v>
      </c>
      <c r="I11" s="33">
        <f t="shared" si="1"/>
        <v>0</v>
      </c>
      <c r="K11" s="50" t="s">
        <v>94</v>
      </c>
      <c r="L11" s="53">
        <v>7</v>
      </c>
      <c r="M11" s="53">
        <v>30000</v>
      </c>
      <c r="N11" s="58">
        <f>VLOOKUP(K11,'Equipment &amp; services'!A:B,2,0)</f>
        <v>400</v>
      </c>
      <c r="O11" s="59">
        <f t="shared" si="2"/>
        <v>2800</v>
      </c>
    </row>
    <row r="12" spans="1:15">
      <c r="A12" s="50"/>
      <c r="B12" s="51"/>
      <c r="C12" s="52" t="s">
        <v>83</v>
      </c>
      <c r="D12" s="53"/>
      <c r="E12" s="54"/>
      <c r="F12" s="56">
        <v>0</v>
      </c>
      <c r="G12" s="6">
        <f>IF(D12="02300",VLOOKUP(C12,'HR Scales'!A:K,3,0),0)+IF(D12&lt;&gt;"02300",VLOOKUP(C12,'HR Scales'!A:N,5,0),0)</f>
        <v>0</v>
      </c>
      <c r="H12" s="6">
        <f t="shared" si="0"/>
        <v>0</v>
      </c>
      <c r="I12" s="33">
        <f t="shared" si="1"/>
        <v>0</v>
      </c>
      <c r="K12" s="50" t="s">
        <v>89</v>
      </c>
      <c r="L12" s="53">
        <v>4</v>
      </c>
      <c r="M12" s="53">
        <v>30000</v>
      </c>
      <c r="N12" s="58">
        <f>VLOOKUP(K12,'Equipment &amp; services'!A:B,2,0)</f>
        <v>560</v>
      </c>
      <c r="O12" s="59">
        <f t="shared" si="2"/>
        <v>2240</v>
      </c>
    </row>
    <row r="13" spans="1:15">
      <c r="A13" s="50"/>
      <c r="B13" s="51"/>
      <c r="C13" s="52" t="s">
        <v>83</v>
      </c>
      <c r="D13" s="53"/>
      <c r="E13" s="54"/>
      <c r="F13" s="56">
        <v>0</v>
      </c>
      <c r="G13" s="6">
        <f>IF(D13="02300",VLOOKUP(C13,'HR Scales'!A:K,3,0),0)+IF(D13&lt;&gt;"02300",VLOOKUP(C13,'HR Scales'!A:N,5,0),0)</f>
        <v>0</v>
      </c>
      <c r="H13" s="6">
        <f t="shared" si="0"/>
        <v>0</v>
      </c>
      <c r="I13" s="33">
        <f t="shared" si="1"/>
        <v>0</v>
      </c>
      <c r="K13" s="50" t="s">
        <v>82</v>
      </c>
      <c r="L13" s="53"/>
      <c r="M13" s="53"/>
      <c r="N13" s="58">
        <f>VLOOKUP(K13,'Equipment &amp; services'!A:B,2,0)</f>
        <v>0</v>
      </c>
      <c r="O13" s="59">
        <f t="shared" si="2"/>
        <v>0</v>
      </c>
    </row>
    <row r="14" spans="1:15">
      <c r="A14" s="50"/>
      <c r="B14" s="51"/>
      <c r="C14" s="52" t="s">
        <v>83</v>
      </c>
      <c r="D14" s="53"/>
      <c r="E14" s="54"/>
      <c r="F14" s="56">
        <v>0</v>
      </c>
      <c r="G14" s="6">
        <f>IF(D14="02300",VLOOKUP(C14,'HR Scales'!A:K,3,0),0)+IF(D14&lt;&gt;"02300",VLOOKUP(C14,'HR Scales'!A:N,5,0),0)</f>
        <v>0</v>
      </c>
      <c r="H14" s="6">
        <f t="shared" si="0"/>
        <v>0</v>
      </c>
      <c r="I14" s="33">
        <f t="shared" si="1"/>
        <v>0</v>
      </c>
      <c r="K14" s="50" t="s">
        <v>82</v>
      </c>
      <c r="L14" s="53"/>
      <c r="M14" s="53"/>
      <c r="N14" s="58">
        <f>VLOOKUP(K14,'Equipment &amp; services'!A:B,2,0)</f>
        <v>0</v>
      </c>
      <c r="O14" s="59">
        <f t="shared" si="2"/>
        <v>0</v>
      </c>
    </row>
    <row r="15" spans="1:15">
      <c r="A15" s="50"/>
      <c r="B15" s="51"/>
      <c r="C15" s="52" t="s">
        <v>83</v>
      </c>
      <c r="D15" s="53"/>
      <c r="E15" s="54"/>
      <c r="F15" s="56">
        <v>0</v>
      </c>
      <c r="G15" s="6">
        <f>IF(D15="02300",VLOOKUP(C15,'HR Scales'!A:K,3,0),0)+IF(D15&lt;&gt;"02300",VLOOKUP(C15,'HR Scales'!A:N,5,0),0)</f>
        <v>0</v>
      </c>
      <c r="H15" s="6">
        <f t="shared" si="0"/>
        <v>0</v>
      </c>
      <c r="I15" s="33">
        <f t="shared" si="1"/>
        <v>0</v>
      </c>
      <c r="K15" s="50" t="s">
        <v>82</v>
      </c>
      <c r="L15" s="53"/>
      <c r="M15" s="53"/>
      <c r="N15" s="58">
        <f>VLOOKUP(K15,'Equipment &amp; services'!A:B,2,0)</f>
        <v>0</v>
      </c>
      <c r="O15" s="59">
        <f t="shared" si="2"/>
        <v>0</v>
      </c>
    </row>
    <row r="16" spans="1:15">
      <c r="A16" s="50"/>
      <c r="B16" s="51"/>
      <c r="C16" s="52" t="s">
        <v>83</v>
      </c>
      <c r="D16" s="53"/>
      <c r="E16" s="54"/>
      <c r="F16" s="56">
        <v>0</v>
      </c>
      <c r="G16" s="6">
        <f>IF(D16="02300",VLOOKUP(C16,'HR Scales'!A:K,3,0),0)+IF(D16&lt;&gt;"02300",VLOOKUP(C16,'HR Scales'!A:N,5,0),0)</f>
        <v>0</v>
      </c>
      <c r="H16" s="6">
        <f t="shared" si="0"/>
        <v>0</v>
      </c>
      <c r="I16" s="33">
        <f t="shared" si="1"/>
        <v>0</v>
      </c>
      <c r="K16" s="50" t="s">
        <v>82</v>
      </c>
      <c r="L16" s="53"/>
      <c r="M16" s="53"/>
      <c r="N16" s="58">
        <f>VLOOKUP(K16,'Equipment &amp; services'!A:B,2,0)</f>
        <v>0</v>
      </c>
      <c r="O16" s="59">
        <f t="shared" si="2"/>
        <v>0</v>
      </c>
    </row>
    <row r="17" spans="1:15">
      <c r="A17" s="50"/>
      <c r="B17" s="51"/>
      <c r="C17" s="52" t="s">
        <v>83</v>
      </c>
      <c r="D17" s="53"/>
      <c r="E17" s="54"/>
      <c r="F17" s="56">
        <v>0</v>
      </c>
      <c r="G17" s="6">
        <f>IF(D17="02300",VLOOKUP(C17,'HR Scales'!A:K,3,0),0)+IF(D17&lt;&gt;"02300",VLOOKUP(C17,'HR Scales'!A:N,5,0),0)</f>
        <v>0</v>
      </c>
      <c r="H17" s="6">
        <f t="shared" si="0"/>
        <v>0</v>
      </c>
      <c r="I17" s="33">
        <f t="shared" si="1"/>
        <v>0</v>
      </c>
      <c r="K17" s="50" t="s">
        <v>82</v>
      </c>
      <c r="L17" s="53"/>
      <c r="M17" s="53"/>
      <c r="N17" s="58">
        <f>VLOOKUP(K17,'Equipment &amp; services'!A:B,2,0)</f>
        <v>0</v>
      </c>
      <c r="O17" s="59">
        <f t="shared" si="2"/>
        <v>0</v>
      </c>
    </row>
    <row r="18" spans="1:15">
      <c r="A18" s="50"/>
      <c r="B18" s="51"/>
      <c r="C18" s="52" t="s">
        <v>83</v>
      </c>
      <c r="D18" s="53"/>
      <c r="E18" s="54"/>
      <c r="F18" s="56">
        <v>0</v>
      </c>
      <c r="G18" s="6">
        <f>IF(D18="02300",VLOOKUP(C18,'HR Scales'!A:K,3,0),0)+IF(D18&lt;&gt;"02300",VLOOKUP(C18,'HR Scales'!A:N,5,0),0)</f>
        <v>0</v>
      </c>
      <c r="H18" s="6">
        <f t="shared" si="0"/>
        <v>0</v>
      </c>
      <c r="I18" s="33">
        <f t="shared" si="1"/>
        <v>0</v>
      </c>
      <c r="K18" s="50" t="s">
        <v>82</v>
      </c>
      <c r="L18" s="53"/>
      <c r="M18" s="53"/>
      <c r="N18" s="58">
        <f>VLOOKUP(K18,'Equipment &amp; services'!A:B,2,0)</f>
        <v>0</v>
      </c>
      <c r="O18" s="59">
        <f t="shared" si="2"/>
        <v>0</v>
      </c>
    </row>
    <row r="19" spans="1:15">
      <c r="A19" s="50"/>
      <c r="B19" s="51"/>
      <c r="C19" s="52" t="s">
        <v>83</v>
      </c>
      <c r="D19" s="52"/>
      <c r="E19" s="54"/>
      <c r="F19" s="56">
        <v>0</v>
      </c>
      <c r="G19" s="6">
        <f>IF(D19="02300",VLOOKUP(C19,'HR Scales'!A:K,3,0),0)+IF(D19&lt;&gt;"02300",VLOOKUP(C19,'HR Scales'!A:N,5,0),0)</f>
        <v>0</v>
      </c>
      <c r="H19" s="6">
        <f t="shared" si="0"/>
        <v>0</v>
      </c>
      <c r="I19" s="33">
        <f t="shared" si="1"/>
        <v>0</v>
      </c>
      <c r="K19" s="50" t="s">
        <v>82</v>
      </c>
      <c r="L19" s="53"/>
      <c r="M19" s="53"/>
      <c r="N19" s="58">
        <f>VLOOKUP(K19,'Equipment &amp; services'!A:B,2,0)</f>
        <v>0</v>
      </c>
      <c r="O19" s="59">
        <f t="shared" si="2"/>
        <v>0</v>
      </c>
    </row>
    <row r="20" spans="1:15">
      <c r="A20" s="50"/>
      <c r="B20" s="51"/>
      <c r="C20" s="52" t="s">
        <v>83</v>
      </c>
      <c r="D20" s="53"/>
      <c r="E20" s="54"/>
      <c r="F20" s="56"/>
      <c r="G20" s="6">
        <f>IF(D20="02300",VLOOKUP(C20,'HR Scales'!A:K,3,0),0)+IF(D20&lt;&gt;"02300",VLOOKUP(C20,'HR Scales'!A:N,5,0),0)</f>
        <v>0</v>
      </c>
      <c r="H20" s="6">
        <f t="shared" si="0"/>
        <v>0</v>
      </c>
      <c r="I20" s="33">
        <f t="shared" si="1"/>
        <v>0</v>
      </c>
      <c r="K20" s="50" t="s">
        <v>82</v>
      </c>
      <c r="L20" s="53"/>
      <c r="M20" s="53"/>
      <c r="N20" s="58">
        <f>VLOOKUP(K20,'Equipment &amp; services'!A:B,2,0)</f>
        <v>0</v>
      </c>
      <c r="O20" s="59">
        <f t="shared" si="2"/>
        <v>0</v>
      </c>
    </row>
    <row r="21" spans="1:15">
      <c r="A21" s="50"/>
      <c r="B21" s="51"/>
      <c r="C21" s="52" t="s">
        <v>83</v>
      </c>
      <c r="D21" s="53"/>
      <c r="E21" s="57"/>
      <c r="F21" s="56">
        <v>0</v>
      </c>
      <c r="G21" s="6">
        <f>IF(D21="02300",VLOOKUP(C21,'HR Scales'!A:K,3,0),0)+IF(D21&lt;&gt;"02300",VLOOKUP(C21,'HR Scales'!A:N,5,0),0)</f>
        <v>0</v>
      </c>
      <c r="H21" s="6">
        <f t="shared" si="0"/>
        <v>0</v>
      </c>
      <c r="I21" s="33">
        <f t="shared" si="1"/>
        <v>0</v>
      </c>
      <c r="K21" s="50" t="s">
        <v>82</v>
      </c>
      <c r="L21" s="53"/>
      <c r="M21" s="53"/>
      <c r="N21" s="58">
        <f>VLOOKUP(K21,'Equipment &amp; services'!A:B,2,0)</f>
        <v>0</v>
      </c>
      <c r="O21" s="59">
        <f t="shared" si="2"/>
        <v>0</v>
      </c>
    </row>
    <row r="22" spans="1:15">
      <c r="A22" s="17" t="s">
        <v>78</v>
      </c>
      <c r="B22" s="39"/>
      <c r="C22" s="17"/>
      <c r="D22" s="17"/>
      <c r="E22" s="17"/>
      <c r="F22" s="18"/>
      <c r="G22" s="19">
        <f t="shared" ref="G22:H22" si="3">SUM(G5:G21)</f>
        <v>18762.999166666665</v>
      </c>
      <c r="H22" s="19">
        <f t="shared" si="3"/>
        <v>225155.99</v>
      </c>
      <c r="I22" s="34">
        <f>SUM(I5:I21)</f>
        <v>375259.98333333334</v>
      </c>
      <c r="K22" s="17"/>
      <c r="L22" s="17"/>
      <c r="M22" s="17"/>
      <c r="N22" s="19"/>
      <c r="O22" s="34">
        <f>SUM(O5:O21)</f>
        <v>32510</v>
      </c>
    </row>
    <row r="23" spans="1:15">
      <c r="A23" s="23"/>
      <c r="B23" s="40"/>
      <c r="C23" s="23"/>
      <c r="D23" s="23"/>
      <c r="E23" s="23"/>
      <c r="F23" s="24"/>
      <c r="G23" s="25"/>
      <c r="H23" s="25"/>
      <c r="I23" s="35"/>
      <c r="J23" s="26"/>
      <c r="K23" s="23"/>
      <c r="L23" s="23"/>
      <c r="M23" s="23"/>
      <c r="N23" s="25"/>
      <c r="O23" s="35"/>
    </row>
    <row r="24" spans="1:15">
      <c r="A24" s="13" t="s">
        <v>59</v>
      </c>
      <c r="B24" s="37"/>
      <c r="C24" s="13"/>
      <c r="D24" s="13"/>
      <c r="E24" s="13"/>
      <c r="F24" s="13"/>
      <c r="G24" s="13"/>
      <c r="H24" s="13"/>
      <c r="I24" s="31"/>
      <c r="K24" s="13" t="s">
        <v>99</v>
      </c>
      <c r="L24" s="13"/>
      <c r="M24" s="13"/>
      <c r="N24" s="13"/>
      <c r="O24" s="31"/>
    </row>
    <row r="25" spans="1:15">
      <c r="A25" s="20" t="s">
        <v>39</v>
      </c>
      <c r="B25" s="38" t="s">
        <v>56</v>
      </c>
      <c r="C25" s="20" t="s">
        <v>57</v>
      </c>
      <c r="D25" s="20" t="s">
        <v>2</v>
      </c>
      <c r="E25" s="29" t="s">
        <v>149</v>
      </c>
      <c r="F25" s="21" t="s">
        <v>4</v>
      </c>
      <c r="G25" s="22" t="s">
        <v>41</v>
      </c>
      <c r="H25" s="22" t="s">
        <v>79</v>
      </c>
      <c r="I25" s="32" t="s">
        <v>85</v>
      </c>
      <c r="K25" s="20" t="s">
        <v>56</v>
      </c>
      <c r="L25" s="20" t="s">
        <v>57</v>
      </c>
      <c r="M25" s="20" t="s">
        <v>2</v>
      </c>
      <c r="N25" s="22" t="s">
        <v>86</v>
      </c>
      <c r="O25" s="32" t="s">
        <v>51</v>
      </c>
    </row>
    <row r="26" spans="1:15">
      <c r="A26" s="50" t="s">
        <v>3</v>
      </c>
      <c r="B26" s="51" t="s">
        <v>66</v>
      </c>
      <c r="C26" s="53">
        <v>1</v>
      </c>
      <c r="D26" s="53">
        <v>4000</v>
      </c>
      <c r="E26" s="57"/>
      <c r="F26" s="56">
        <v>24</v>
      </c>
      <c r="G26" s="16">
        <f>VLOOKUP(B26,'GOE scales'!A10:C37,2,0)</f>
        <v>60</v>
      </c>
      <c r="H26" s="16">
        <f t="shared" ref="H26:H43" si="4">G26*12</f>
        <v>720</v>
      </c>
      <c r="I26" s="33">
        <f t="shared" ref="I26:I43" si="5">G26*F26</f>
        <v>1440</v>
      </c>
      <c r="K26" s="50" t="s">
        <v>105</v>
      </c>
      <c r="L26" s="53">
        <v>3</v>
      </c>
      <c r="M26" s="53">
        <v>30000</v>
      </c>
      <c r="N26" s="60">
        <f>VLOOKUP(K26,'Equipment &amp; services'!A:B,2,0)</f>
        <v>860</v>
      </c>
      <c r="O26" s="59">
        <f>N26*L26</f>
        <v>2580</v>
      </c>
    </row>
    <row r="27" spans="1:15">
      <c r="A27" s="50" t="s">
        <v>3</v>
      </c>
      <c r="B27" s="51" t="s">
        <v>73</v>
      </c>
      <c r="C27" s="53">
        <v>2</v>
      </c>
      <c r="D27" s="53">
        <v>4000</v>
      </c>
      <c r="E27" s="57"/>
      <c r="F27" s="56">
        <v>24</v>
      </c>
      <c r="G27" s="16">
        <f>VLOOKUP(B27,'GOE scales'!A11:C38,2,0)</f>
        <v>1000</v>
      </c>
      <c r="H27" s="16">
        <f t="shared" si="4"/>
        <v>12000</v>
      </c>
      <c r="I27" s="33">
        <f t="shared" si="5"/>
        <v>24000</v>
      </c>
      <c r="K27" s="50" t="s">
        <v>106</v>
      </c>
      <c r="L27" s="53">
        <v>0</v>
      </c>
      <c r="M27" s="53">
        <v>4000</v>
      </c>
      <c r="N27" s="60">
        <f>VLOOKUP(K27,'Equipment &amp; services'!A:B,2,0)</f>
        <v>250</v>
      </c>
      <c r="O27" s="59">
        <f t="shared" ref="O27:O50" si="6">N27*L27</f>
        <v>0</v>
      </c>
    </row>
    <row r="28" spans="1:15">
      <c r="A28" s="50" t="s">
        <v>3</v>
      </c>
      <c r="B28" s="51" t="s">
        <v>75</v>
      </c>
      <c r="C28" s="53">
        <v>1</v>
      </c>
      <c r="D28" s="53">
        <v>4000</v>
      </c>
      <c r="E28" s="57"/>
      <c r="F28" s="56">
        <v>24</v>
      </c>
      <c r="G28" s="16">
        <f>VLOOKUP(B28,'GOE scales'!A:C,2,0)</f>
        <v>250</v>
      </c>
      <c r="H28" s="16">
        <f t="shared" si="4"/>
        <v>3000</v>
      </c>
      <c r="I28" s="33">
        <f t="shared" si="5"/>
        <v>6000</v>
      </c>
      <c r="K28" s="50" t="s">
        <v>111</v>
      </c>
      <c r="L28" s="53">
        <v>0</v>
      </c>
      <c r="M28" s="53">
        <v>4000</v>
      </c>
      <c r="N28" s="60">
        <f>VLOOKUP(K28,'Equipment &amp; services'!A:B,2,0)</f>
        <v>5</v>
      </c>
      <c r="O28" s="59">
        <f t="shared" si="6"/>
        <v>0</v>
      </c>
    </row>
    <row r="29" spans="1:15">
      <c r="A29" s="50"/>
      <c r="B29" s="51" t="s">
        <v>82</v>
      </c>
      <c r="C29" s="53"/>
      <c r="D29" s="53"/>
      <c r="E29" s="57"/>
      <c r="F29" s="56"/>
      <c r="G29" s="16">
        <f>VLOOKUP(B29,'GOE scales'!A:C,2,0)</f>
        <v>0</v>
      </c>
      <c r="H29" s="16">
        <f t="shared" si="4"/>
        <v>0</v>
      </c>
      <c r="I29" s="33">
        <f t="shared" si="5"/>
        <v>0</v>
      </c>
      <c r="K29" s="50" t="s">
        <v>120</v>
      </c>
      <c r="L29" s="53">
        <v>0</v>
      </c>
      <c r="M29" s="53">
        <v>4000</v>
      </c>
      <c r="N29" s="60">
        <f>VLOOKUP(K29,'Equipment &amp; services'!A:B,2,0)</f>
        <v>59</v>
      </c>
      <c r="O29" s="59">
        <f t="shared" si="6"/>
        <v>0</v>
      </c>
    </row>
    <row r="30" spans="1:15">
      <c r="A30" s="50"/>
      <c r="B30" s="51" t="s">
        <v>82</v>
      </c>
      <c r="C30" s="53"/>
      <c r="D30" s="53"/>
      <c r="E30" s="57"/>
      <c r="F30" s="56"/>
      <c r="G30" s="16">
        <f>VLOOKUP(B30,'GOE scales'!A:C,2,0)</f>
        <v>0</v>
      </c>
      <c r="H30" s="16">
        <f t="shared" si="4"/>
        <v>0</v>
      </c>
      <c r="I30" s="33">
        <f t="shared" si="5"/>
        <v>0</v>
      </c>
      <c r="K30" s="50" t="s">
        <v>108</v>
      </c>
      <c r="L30" s="53">
        <v>0</v>
      </c>
      <c r="M30" s="53">
        <v>4000</v>
      </c>
      <c r="N30" s="60">
        <f>VLOOKUP(K30,'Equipment &amp; services'!A:B,2,0)</f>
        <v>50</v>
      </c>
      <c r="O30" s="59">
        <f t="shared" si="6"/>
        <v>0</v>
      </c>
    </row>
    <row r="31" spans="1:15">
      <c r="A31" s="50"/>
      <c r="B31" s="51" t="s">
        <v>82</v>
      </c>
      <c r="C31" s="53"/>
      <c r="D31" s="53"/>
      <c r="E31" s="57"/>
      <c r="F31" s="56"/>
      <c r="G31" s="16">
        <f>VLOOKUP(B31,'GOE scales'!A:C,2,0)</f>
        <v>0</v>
      </c>
      <c r="H31" s="16">
        <f t="shared" si="4"/>
        <v>0</v>
      </c>
      <c r="I31" s="33">
        <f t="shared" si="5"/>
        <v>0</v>
      </c>
      <c r="K31" s="50" t="s">
        <v>116</v>
      </c>
      <c r="L31" s="53">
        <v>3</v>
      </c>
      <c r="M31" s="53">
        <v>4000</v>
      </c>
      <c r="N31" s="60">
        <f>VLOOKUP(K31,'Equipment &amp; services'!A:B,2,0)</f>
        <v>450</v>
      </c>
      <c r="O31" s="59">
        <f t="shared" si="6"/>
        <v>1350</v>
      </c>
    </row>
    <row r="32" spans="1:15">
      <c r="A32" s="50"/>
      <c r="B32" s="51" t="s">
        <v>82</v>
      </c>
      <c r="C32" s="53"/>
      <c r="D32" s="53"/>
      <c r="E32" s="57"/>
      <c r="F32" s="56"/>
      <c r="G32" s="16">
        <f>VLOOKUP(B32,'GOE scales'!A:C,2,0)</f>
        <v>0</v>
      </c>
      <c r="H32" s="16">
        <f t="shared" si="4"/>
        <v>0</v>
      </c>
      <c r="I32" s="33">
        <f t="shared" si="5"/>
        <v>0</v>
      </c>
      <c r="K32" s="50" t="s">
        <v>82</v>
      </c>
      <c r="L32" s="53"/>
      <c r="M32" s="53"/>
      <c r="N32" s="60">
        <f>VLOOKUP(K32,'Equipment &amp; services'!A:B,2,0)</f>
        <v>0</v>
      </c>
      <c r="O32" s="59">
        <f t="shared" si="6"/>
        <v>0</v>
      </c>
    </row>
    <row r="33" spans="1:15">
      <c r="A33" s="50"/>
      <c r="B33" s="51" t="s">
        <v>82</v>
      </c>
      <c r="C33" s="53"/>
      <c r="D33" s="52"/>
      <c r="E33" s="65"/>
      <c r="F33" s="56"/>
      <c r="G33" s="16">
        <f>VLOOKUP(B33,'GOE scales'!A:C,2,0)</f>
        <v>0</v>
      </c>
      <c r="H33" s="16">
        <f t="shared" si="4"/>
        <v>0</v>
      </c>
      <c r="I33" s="33">
        <f t="shared" si="5"/>
        <v>0</v>
      </c>
      <c r="K33" s="50" t="s">
        <v>82</v>
      </c>
      <c r="L33" s="53"/>
      <c r="M33" s="53"/>
      <c r="N33" s="60">
        <f>VLOOKUP(K33,'Equipment &amp; services'!A:B,2,0)</f>
        <v>0</v>
      </c>
      <c r="O33" s="59">
        <f t="shared" si="6"/>
        <v>0</v>
      </c>
    </row>
    <row r="34" spans="1:15">
      <c r="A34" s="50"/>
      <c r="B34" s="51" t="s">
        <v>82</v>
      </c>
      <c r="C34" s="53"/>
      <c r="D34" s="52"/>
      <c r="E34" s="65"/>
      <c r="F34" s="56"/>
      <c r="G34" s="16">
        <f>VLOOKUP(B34,'GOE scales'!A:C,2,0)</f>
        <v>0</v>
      </c>
      <c r="H34" s="16">
        <f t="shared" si="4"/>
        <v>0</v>
      </c>
      <c r="I34" s="33">
        <f t="shared" si="5"/>
        <v>0</v>
      </c>
      <c r="K34" s="50" t="s">
        <v>82</v>
      </c>
      <c r="L34" s="53"/>
      <c r="M34" s="53"/>
      <c r="N34" s="60">
        <f>VLOOKUP(K34,'Equipment &amp; services'!A:B,2,0)</f>
        <v>0</v>
      </c>
      <c r="O34" s="59">
        <f t="shared" si="6"/>
        <v>0</v>
      </c>
    </row>
    <row r="35" spans="1:15">
      <c r="A35" s="50"/>
      <c r="B35" s="51" t="s">
        <v>82</v>
      </c>
      <c r="C35" s="53"/>
      <c r="D35" s="52"/>
      <c r="E35" s="65"/>
      <c r="F35" s="56"/>
      <c r="G35" s="16">
        <f>VLOOKUP(B35,'GOE scales'!A:C,2,0)</f>
        <v>0</v>
      </c>
      <c r="H35" s="16">
        <f t="shared" si="4"/>
        <v>0</v>
      </c>
      <c r="I35" s="33">
        <f t="shared" si="5"/>
        <v>0</v>
      </c>
      <c r="K35" s="50" t="s">
        <v>82</v>
      </c>
      <c r="L35" s="53"/>
      <c r="M35" s="53"/>
      <c r="N35" s="60">
        <f>VLOOKUP(K35,'Equipment &amp; services'!A:B,2,0)</f>
        <v>0</v>
      </c>
      <c r="O35" s="59">
        <f t="shared" si="6"/>
        <v>0</v>
      </c>
    </row>
    <row r="36" spans="1:15">
      <c r="A36" s="50"/>
      <c r="B36" s="51" t="s">
        <v>82</v>
      </c>
      <c r="C36" s="53"/>
      <c r="D36" s="52"/>
      <c r="E36" s="65"/>
      <c r="F36" s="56"/>
      <c r="G36" s="16">
        <f>VLOOKUP(B36,'GOE scales'!A:C,2,0)</f>
        <v>0</v>
      </c>
      <c r="H36" s="16">
        <f t="shared" si="4"/>
        <v>0</v>
      </c>
      <c r="I36" s="33">
        <f t="shared" si="5"/>
        <v>0</v>
      </c>
      <c r="K36" s="50" t="s">
        <v>82</v>
      </c>
      <c r="L36" s="53"/>
      <c r="M36" s="53"/>
      <c r="N36" s="60">
        <f>VLOOKUP(K36,'Equipment &amp; services'!A:B,2,0)</f>
        <v>0</v>
      </c>
      <c r="O36" s="59">
        <f t="shared" si="6"/>
        <v>0</v>
      </c>
    </row>
    <row r="37" spans="1:15">
      <c r="A37" s="50"/>
      <c r="B37" s="51" t="s">
        <v>82</v>
      </c>
      <c r="C37" s="53"/>
      <c r="D37" s="52"/>
      <c r="E37" s="65"/>
      <c r="F37" s="56"/>
      <c r="G37" s="16">
        <f>VLOOKUP(B37,'GOE scales'!A:C,2,0)</f>
        <v>0</v>
      </c>
      <c r="H37" s="16">
        <f t="shared" si="4"/>
        <v>0</v>
      </c>
      <c r="I37" s="33">
        <f t="shared" si="5"/>
        <v>0</v>
      </c>
      <c r="K37" s="50" t="s">
        <v>82</v>
      </c>
      <c r="L37" s="53"/>
      <c r="M37" s="53"/>
      <c r="N37" s="60">
        <f>VLOOKUP(K37,'Equipment &amp; services'!A:B,2,0)</f>
        <v>0</v>
      </c>
      <c r="O37" s="59">
        <f t="shared" si="6"/>
        <v>0</v>
      </c>
    </row>
    <row r="38" spans="1:15">
      <c r="A38" s="50"/>
      <c r="B38" s="51" t="s">
        <v>82</v>
      </c>
      <c r="C38" s="53"/>
      <c r="D38" s="52"/>
      <c r="E38" s="65"/>
      <c r="F38" s="56"/>
      <c r="G38" s="16">
        <f>VLOOKUP(B38,'GOE scales'!A:C,2,0)</f>
        <v>0</v>
      </c>
      <c r="H38" s="16">
        <f t="shared" si="4"/>
        <v>0</v>
      </c>
      <c r="I38" s="33">
        <f t="shared" si="5"/>
        <v>0</v>
      </c>
      <c r="K38" s="50" t="s">
        <v>82</v>
      </c>
      <c r="L38" s="53"/>
      <c r="M38" s="52"/>
      <c r="N38" s="60">
        <f>VLOOKUP(K38,'Equipment &amp; services'!A:B,2,0)</f>
        <v>0</v>
      </c>
      <c r="O38" s="59">
        <f t="shared" si="6"/>
        <v>0</v>
      </c>
    </row>
    <row r="39" spans="1:15">
      <c r="A39" s="50"/>
      <c r="B39" s="51" t="s">
        <v>82</v>
      </c>
      <c r="C39" s="53"/>
      <c r="D39" s="52"/>
      <c r="E39" s="65"/>
      <c r="F39" s="56"/>
      <c r="G39" s="16">
        <f>VLOOKUP(B39,'GOE scales'!A:C,2,0)</f>
        <v>0</v>
      </c>
      <c r="H39" s="16">
        <f t="shared" si="4"/>
        <v>0</v>
      </c>
      <c r="I39" s="33">
        <f t="shared" si="5"/>
        <v>0</v>
      </c>
      <c r="K39" s="50" t="s">
        <v>82</v>
      </c>
      <c r="L39" s="53"/>
      <c r="M39" s="52"/>
      <c r="N39" s="60">
        <f>VLOOKUP(K39,'Equipment &amp; services'!A:B,2,0)</f>
        <v>0</v>
      </c>
      <c r="O39" s="59">
        <f t="shared" si="6"/>
        <v>0</v>
      </c>
    </row>
    <row r="40" spans="1:15">
      <c r="A40" s="50"/>
      <c r="B40" s="51" t="s">
        <v>82</v>
      </c>
      <c r="C40" s="53"/>
      <c r="D40" s="52"/>
      <c r="E40" s="65"/>
      <c r="F40" s="56"/>
      <c r="G40" s="16">
        <f>VLOOKUP(B40,'GOE scales'!A:C,2,0)</f>
        <v>0</v>
      </c>
      <c r="H40" s="16">
        <f t="shared" si="4"/>
        <v>0</v>
      </c>
      <c r="I40" s="33">
        <f t="shared" si="5"/>
        <v>0</v>
      </c>
      <c r="K40" s="50" t="s">
        <v>82</v>
      </c>
      <c r="L40" s="53"/>
      <c r="M40" s="52"/>
      <c r="N40" s="60">
        <f>VLOOKUP(K40,'Equipment &amp; services'!A:B,2,0)</f>
        <v>0</v>
      </c>
      <c r="O40" s="59">
        <f t="shared" si="6"/>
        <v>0</v>
      </c>
    </row>
    <row r="41" spans="1:15">
      <c r="A41" s="50"/>
      <c r="B41" s="51" t="s">
        <v>60</v>
      </c>
      <c r="C41" s="53"/>
      <c r="D41" s="52"/>
      <c r="E41" s="65"/>
      <c r="F41" s="56"/>
      <c r="G41" s="16">
        <f>VLOOKUP(B41,'GOE scales'!A:C,2,0)</f>
        <v>1500</v>
      </c>
      <c r="H41" s="16">
        <f t="shared" si="4"/>
        <v>18000</v>
      </c>
      <c r="I41" s="33">
        <f t="shared" si="5"/>
        <v>0</v>
      </c>
      <c r="K41" s="50" t="s">
        <v>82</v>
      </c>
      <c r="L41" s="53"/>
      <c r="M41" s="52"/>
      <c r="N41" s="60">
        <f>VLOOKUP(K41,'Equipment &amp; services'!A:B,2,0)</f>
        <v>0</v>
      </c>
      <c r="O41" s="59">
        <f t="shared" si="6"/>
        <v>0</v>
      </c>
    </row>
    <row r="42" spans="1:15">
      <c r="A42" s="50"/>
      <c r="B42" s="51" t="s">
        <v>82</v>
      </c>
      <c r="C42" s="53"/>
      <c r="D42" s="52"/>
      <c r="E42" s="65"/>
      <c r="F42" s="56"/>
      <c r="G42" s="16">
        <f>VLOOKUP(B42,'GOE scales'!A:C,2,0)</f>
        <v>0</v>
      </c>
      <c r="H42" s="16">
        <f t="shared" si="4"/>
        <v>0</v>
      </c>
      <c r="I42" s="33">
        <f t="shared" si="5"/>
        <v>0</v>
      </c>
      <c r="K42" s="50" t="s">
        <v>82</v>
      </c>
      <c r="L42" s="53"/>
      <c r="M42" s="52"/>
      <c r="N42" s="60">
        <f>VLOOKUP(K42,'Equipment &amp; services'!A:B,2,0)</f>
        <v>0</v>
      </c>
      <c r="O42" s="59">
        <f t="shared" si="6"/>
        <v>0</v>
      </c>
    </row>
    <row r="43" spans="1:15">
      <c r="A43" s="50"/>
      <c r="B43" s="51" t="s">
        <v>82</v>
      </c>
      <c r="C43" s="53"/>
      <c r="D43" s="52"/>
      <c r="E43" s="65"/>
      <c r="F43" s="56"/>
      <c r="G43" s="16">
        <f>VLOOKUP(B43,'GOE scales'!A:C,2,0)</f>
        <v>0</v>
      </c>
      <c r="H43" s="16">
        <f t="shared" si="4"/>
        <v>0</v>
      </c>
      <c r="I43" s="33">
        <f t="shared" si="5"/>
        <v>0</v>
      </c>
      <c r="K43" s="50" t="s">
        <v>82</v>
      </c>
      <c r="L43" s="53"/>
      <c r="M43" s="52"/>
      <c r="N43" s="60">
        <f>VLOOKUP(K43,'Equipment &amp; services'!A:B,2,0)</f>
        <v>0</v>
      </c>
      <c r="O43" s="59">
        <f t="shared" si="6"/>
        <v>0</v>
      </c>
    </row>
    <row r="44" spans="1:15">
      <c r="A44" s="17" t="s">
        <v>78</v>
      </c>
      <c r="B44" s="39"/>
      <c r="C44" s="17"/>
      <c r="D44" s="17"/>
      <c r="E44" s="17"/>
      <c r="F44" s="18"/>
      <c r="G44" s="19">
        <f>SUM(G26:G43)</f>
        <v>2810</v>
      </c>
      <c r="H44" s="19">
        <f>SUM(H26:H43)</f>
        <v>33720</v>
      </c>
      <c r="I44" s="34">
        <f>SUM(I26:I43)</f>
        <v>31440</v>
      </c>
      <c r="K44" s="50" t="s">
        <v>82</v>
      </c>
      <c r="L44" s="53"/>
      <c r="M44" s="52"/>
      <c r="N44" s="60">
        <f>VLOOKUP(K44,'Equipment &amp; services'!A:B,2,0)</f>
        <v>0</v>
      </c>
      <c r="O44" s="59">
        <f t="shared" si="6"/>
        <v>0</v>
      </c>
    </row>
    <row r="45" spans="1:15">
      <c r="K45" s="50" t="s">
        <v>82</v>
      </c>
      <c r="L45" s="53"/>
      <c r="M45" s="52"/>
      <c r="N45" s="60">
        <f>VLOOKUP(K45,'Equipment &amp; services'!A:B,2,0)</f>
        <v>0</v>
      </c>
      <c r="O45" s="59">
        <f t="shared" si="6"/>
        <v>0</v>
      </c>
    </row>
    <row r="46" spans="1:15">
      <c r="A46" s="61" t="s">
        <v>132</v>
      </c>
      <c r="B46" s="62"/>
      <c r="C46" s="61"/>
      <c r="K46" s="50" t="s">
        <v>82</v>
      </c>
      <c r="L46" s="53"/>
      <c r="M46" s="52"/>
      <c r="N46" s="60">
        <f>VLOOKUP(K46,'Equipment &amp; services'!A:B,2,0)</f>
        <v>0</v>
      </c>
      <c r="O46" s="59">
        <f t="shared" si="6"/>
        <v>0</v>
      </c>
    </row>
    <row r="47" spans="1:15">
      <c r="A47" s="63" t="s">
        <v>123</v>
      </c>
      <c r="B47" s="63" t="s">
        <v>127</v>
      </c>
      <c r="C47" s="63" t="s">
        <v>128</v>
      </c>
      <c r="K47" s="50" t="s">
        <v>82</v>
      </c>
      <c r="L47" s="53"/>
      <c r="M47" s="52"/>
      <c r="N47" s="60">
        <f>VLOOKUP(K47,'Equipment &amp; services'!A:B,2,0)</f>
        <v>0</v>
      </c>
      <c r="O47" s="59">
        <f t="shared" si="6"/>
        <v>0</v>
      </c>
    </row>
    <row r="48" spans="1:15">
      <c r="A48" s="66" t="s">
        <v>124</v>
      </c>
      <c r="B48" s="67">
        <f>H22</f>
        <v>225155.99</v>
      </c>
      <c r="C48" s="66">
        <f>I22</f>
        <v>375259.98333333334</v>
      </c>
      <c r="K48" s="50" t="s">
        <v>82</v>
      </c>
      <c r="L48" s="53"/>
      <c r="M48" s="52"/>
      <c r="N48" s="60">
        <f>VLOOKUP(K48,'Equipment &amp; services'!A:B,2,0)</f>
        <v>0</v>
      </c>
      <c r="O48" s="59">
        <f t="shared" si="6"/>
        <v>0</v>
      </c>
    </row>
    <row r="49" spans="1:15">
      <c r="A49" s="66" t="s">
        <v>125</v>
      </c>
      <c r="B49" s="67">
        <f>H44</f>
        <v>33720</v>
      </c>
      <c r="C49" s="66">
        <f>I44</f>
        <v>31440</v>
      </c>
      <c r="K49" s="50" t="s">
        <v>82</v>
      </c>
      <c r="L49" s="53"/>
      <c r="M49" s="52"/>
      <c r="N49" s="60">
        <f>VLOOKUP(K49,'Equipment &amp; services'!A:B,2,0)</f>
        <v>0</v>
      </c>
      <c r="O49" s="59">
        <f t="shared" si="6"/>
        <v>0</v>
      </c>
    </row>
    <row r="50" spans="1:15">
      <c r="A50" s="66" t="s">
        <v>126</v>
      </c>
      <c r="B50" s="68"/>
      <c r="C50" s="67">
        <f>O22</f>
        <v>32510</v>
      </c>
      <c r="K50" s="50" t="s">
        <v>82</v>
      </c>
      <c r="L50" s="53"/>
      <c r="M50" s="52"/>
      <c r="N50" s="60">
        <f>VLOOKUP(K50,'Equipment &amp; services'!A:B,2,0)</f>
        <v>0</v>
      </c>
      <c r="O50" s="59">
        <f t="shared" si="6"/>
        <v>0</v>
      </c>
    </row>
    <row r="51" spans="1:15">
      <c r="A51" s="66" t="s">
        <v>22</v>
      </c>
      <c r="B51" s="67"/>
      <c r="C51" s="66">
        <f>O51</f>
        <v>3930</v>
      </c>
      <c r="K51" s="17"/>
      <c r="L51" s="17"/>
      <c r="M51" s="17"/>
      <c r="N51" s="19"/>
      <c r="O51" s="34">
        <f>SUM(O26:O50)</f>
        <v>3930</v>
      </c>
    </row>
    <row r="52" spans="1:15">
      <c r="A52" s="69" t="s">
        <v>38</v>
      </c>
      <c r="B52" s="70">
        <f>SUM(B48:B51)</f>
        <v>258875.99</v>
      </c>
      <c r="C52" s="69">
        <f>SUM(C48:C51)</f>
        <v>443139.98333333334</v>
      </c>
    </row>
  </sheetData>
  <sheetProtection sheet="1" objects="1" scenarios="1" selectLockedCells="1"/>
  <dataValidations count="4">
    <dataValidation type="list" allowBlank="1" showInputMessage="1" showErrorMessage="1" sqref="K26:K50 K5:K21">
      <formula1>all_equipment_security</formula1>
    </dataValidation>
    <dataValidation type="list" allowBlank="1" showInputMessage="1" showErrorMessage="1" sqref="C5:C21">
      <formula1>scales</formula1>
    </dataValidation>
    <dataValidation type="list" allowBlank="1" showInputMessage="1" showErrorMessage="1" sqref="B26:B43">
      <formula1>All_running_costs</formula1>
    </dataValidation>
    <dataValidation type="list" allowBlank="1" showInputMessage="1" showErrorMessage="1" sqref="D19:E19">
      <formula1>allscales</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O52"/>
  <sheetViews>
    <sheetView zoomScale="80" zoomScaleNormal="80" zoomScaleSheetLayoutView="91" workbookViewId="0">
      <pane ySplit="2" topLeftCell="A3" activePane="bottomLeft" state="frozen"/>
      <selection pane="bottomLeft" activeCell="E41" sqref="E41"/>
    </sheetView>
  </sheetViews>
  <sheetFormatPr defaultColWidth="9.140625" defaultRowHeight="15"/>
  <cols>
    <col min="1" max="1" width="31.7109375" style="1" bestFit="1" customWidth="1"/>
    <col min="2" max="2" width="51.5703125" style="36" bestFit="1" customWidth="1"/>
    <col min="3" max="3" width="20.140625" style="1" bestFit="1" customWidth="1"/>
    <col min="4" max="4" width="10.140625" style="1" customWidth="1"/>
    <col min="5" max="5" width="15.7109375" style="1" bestFit="1" customWidth="1"/>
    <col min="6" max="6" width="14.85546875" style="1" customWidth="1"/>
    <col min="7" max="8" width="13.7109375" style="1" customWidth="1"/>
    <col min="9" max="9" width="13.7109375" style="30" customWidth="1"/>
    <col min="10" max="10" width="9.140625" style="1"/>
    <col min="11" max="11" width="44.28515625" style="1" bestFit="1" customWidth="1"/>
    <col min="12" max="13" width="9.140625" style="1" customWidth="1"/>
    <col min="14" max="14" width="13.7109375" style="1" bestFit="1" customWidth="1"/>
    <col min="15" max="15" width="17.7109375" style="30" customWidth="1"/>
    <col min="16" max="16384" width="9.140625" style="1"/>
  </cols>
  <sheetData>
    <row r="1" spans="1:15" ht="30" customHeight="1">
      <c r="A1" s="41" t="s">
        <v>136</v>
      </c>
      <c r="B1" s="42"/>
      <c r="C1" s="43"/>
      <c r="D1" s="43"/>
      <c r="E1" s="43"/>
      <c r="F1" s="43"/>
      <c r="G1" s="43"/>
      <c r="H1" s="43"/>
      <c r="I1" s="44"/>
      <c r="J1" s="43"/>
      <c r="K1" s="43"/>
      <c r="L1" s="43"/>
      <c r="M1" s="43"/>
      <c r="N1" s="43"/>
      <c r="O1" s="44"/>
    </row>
    <row r="2" spans="1:15" ht="21">
      <c r="A2" s="14" t="s">
        <v>58</v>
      </c>
      <c r="K2" s="14" t="s">
        <v>84</v>
      </c>
    </row>
    <row r="3" spans="1:15">
      <c r="A3" s="13" t="s">
        <v>50</v>
      </c>
      <c r="B3" s="37"/>
      <c r="C3" s="13"/>
      <c r="D3" s="13"/>
      <c r="E3" s="13"/>
      <c r="F3" s="13"/>
      <c r="G3" s="13"/>
      <c r="H3" s="13"/>
      <c r="I3" s="31"/>
      <c r="K3" s="13" t="s">
        <v>104</v>
      </c>
      <c r="L3" s="13"/>
      <c r="M3" s="13"/>
      <c r="N3" s="13"/>
      <c r="O3" s="31"/>
    </row>
    <row r="4" spans="1:15" s="7" customFormat="1">
      <c r="A4" s="20" t="s">
        <v>39</v>
      </c>
      <c r="B4" s="38" t="s">
        <v>0</v>
      </c>
      <c r="C4" s="20" t="s">
        <v>1</v>
      </c>
      <c r="D4" s="20" t="s">
        <v>2</v>
      </c>
      <c r="E4" s="29" t="s">
        <v>98</v>
      </c>
      <c r="F4" s="21" t="s">
        <v>4</v>
      </c>
      <c r="G4" s="22" t="s">
        <v>41</v>
      </c>
      <c r="H4" s="22" t="s">
        <v>79</v>
      </c>
      <c r="I4" s="32" t="s">
        <v>80</v>
      </c>
      <c r="K4" s="20" t="s">
        <v>56</v>
      </c>
      <c r="L4" s="20" t="s">
        <v>57</v>
      </c>
      <c r="M4" s="20" t="s">
        <v>2</v>
      </c>
      <c r="N4" s="22" t="s">
        <v>86</v>
      </c>
      <c r="O4" s="32" t="s">
        <v>80</v>
      </c>
    </row>
    <row r="5" spans="1:15">
      <c r="A5" s="50" t="s">
        <v>133</v>
      </c>
      <c r="B5" s="51" t="s">
        <v>137</v>
      </c>
      <c r="C5" s="52" t="s">
        <v>34</v>
      </c>
      <c r="D5" s="53">
        <v>23000</v>
      </c>
      <c r="E5" s="54"/>
      <c r="F5" s="55">
        <v>12</v>
      </c>
      <c r="G5" s="6">
        <f>IF(D5="02300",VLOOKUP(C5,'HR Scales'!A:K,3,0),0)+IF(D5&lt;&gt;"02300",VLOOKUP(C5,'HR Scales'!A:N,5,0),0)</f>
        <v>15926.679166666667</v>
      </c>
      <c r="H5" s="6">
        <f>G5*12</f>
        <v>191120.15</v>
      </c>
      <c r="I5" s="33">
        <f>F5*G5+E5</f>
        <v>191120.15</v>
      </c>
      <c r="K5" s="50" t="s">
        <v>89</v>
      </c>
      <c r="L5" s="53">
        <v>1</v>
      </c>
      <c r="M5" s="53">
        <v>30000</v>
      </c>
      <c r="N5" s="58">
        <f>VLOOKUP(K5,'Equipment &amp; services'!A:B,2,0)</f>
        <v>560</v>
      </c>
      <c r="O5" s="59">
        <f>N5*L5</f>
        <v>560</v>
      </c>
    </row>
    <row r="6" spans="1:15">
      <c r="A6" s="50" t="s">
        <v>133</v>
      </c>
      <c r="B6" s="51" t="s">
        <v>138</v>
      </c>
      <c r="C6" s="52" t="s">
        <v>17</v>
      </c>
      <c r="D6" s="53">
        <v>23000</v>
      </c>
      <c r="E6" s="54"/>
      <c r="F6" s="56">
        <v>24</v>
      </c>
      <c r="G6" s="6">
        <f>IF(D6="02300",VLOOKUP(C6,'HR Scales'!A:K,3,0),0)+IF(D6&lt;&gt;"02300",VLOOKUP(C6,'HR Scales'!A:N,5,0),0)</f>
        <v>1306.8</v>
      </c>
      <c r="H6" s="6">
        <f t="shared" ref="H6:H21" si="0">G6*12</f>
        <v>15681.599999999999</v>
      </c>
      <c r="I6" s="33">
        <f t="shared" ref="I6:I21" si="1">F6*G6+E6</f>
        <v>31363.199999999997</v>
      </c>
      <c r="K6" s="50" t="s">
        <v>114</v>
      </c>
      <c r="L6" s="53">
        <v>2</v>
      </c>
      <c r="M6" s="53">
        <v>30000</v>
      </c>
      <c r="N6" s="58">
        <f>VLOOKUP(K6,'Equipment &amp; services'!A:B,2,0)</f>
        <v>20000</v>
      </c>
      <c r="O6" s="59">
        <f t="shared" ref="O6:O21" si="2">N6*L6</f>
        <v>40000</v>
      </c>
    </row>
    <row r="7" spans="1:15">
      <c r="A7" s="50"/>
      <c r="B7" s="51"/>
      <c r="C7" s="52" t="s">
        <v>83</v>
      </c>
      <c r="D7" s="53"/>
      <c r="E7" s="54"/>
      <c r="F7" s="56"/>
      <c r="G7" s="6">
        <f>IF(D7="02300",VLOOKUP(C7,'HR Scales'!A:K,3,0),0)+IF(D7&lt;&gt;"02300",VLOOKUP(C7,'HR Scales'!A:N,5,0),0)</f>
        <v>0</v>
      </c>
      <c r="H7" s="6">
        <f t="shared" si="0"/>
        <v>0</v>
      </c>
      <c r="I7" s="33">
        <f t="shared" si="1"/>
        <v>0</v>
      </c>
      <c r="K7" s="50" t="s">
        <v>89</v>
      </c>
      <c r="L7" s="53">
        <v>7</v>
      </c>
      <c r="M7" s="53">
        <v>30000</v>
      </c>
      <c r="N7" s="58">
        <f>VLOOKUP(K7,'Equipment &amp; services'!A:B,2,0)</f>
        <v>560</v>
      </c>
      <c r="O7" s="59">
        <f t="shared" si="2"/>
        <v>3920</v>
      </c>
    </row>
    <row r="8" spans="1:15">
      <c r="A8" s="50"/>
      <c r="B8" s="51"/>
      <c r="C8" s="52" t="s">
        <v>83</v>
      </c>
      <c r="D8" s="53"/>
      <c r="E8" s="54"/>
      <c r="F8" s="56"/>
      <c r="G8" s="6">
        <f>IF(D8="02300",VLOOKUP(C8,'HR Scales'!A:K,3,0),0)+IF(D8&lt;&gt;"02300",VLOOKUP(C8,'HR Scales'!A:N,5,0),0)</f>
        <v>0</v>
      </c>
      <c r="H8" s="6">
        <f t="shared" si="0"/>
        <v>0</v>
      </c>
      <c r="I8" s="33">
        <f t="shared" si="1"/>
        <v>0</v>
      </c>
      <c r="K8" s="50" t="s">
        <v>89</v>
      </c>
      <c r="L8" s="53">
        <v>7</v>
      </c>
      <c r="M8" s="53">
        <v>30000</v>
      </c>
      <c r="N8" s="58">
        <f>VLOOKUP(K8,'Equipment &amp; services'!A:B,2,0)</f>
        <v>560</v>
      </c>
      <c r="O8" s="59">
        <f t="shared" si="2"/>
        <v>3920</v>
      </c>
    </row>
    <row r="9" spans="1:15">
      <c r="A9" s="50"/>
      <c r="B9" s="51"/>
      <c r="C9" s="52" t="s">
        <v>83</v>
      </c>
      <c r="D9" s="53"/>
      <c r="E9" s="54"/>
      <c r="F9" s="56"/>
      <c r="G9" s="6">
        <f>IF(D9="02300",VLOOKUP(C9,'HR Scales'!A:K,3,0),0)+IF(D9&lt;&gt;"02300",VLOOKUP(C9,'HR Scales'!A:N,5,0),0)</f>
        <v>0</v>
      </c>
      <c r="H9" s="6">
        <f t="shared" si="0"/>
        <v>0</v>
      </c>
      <c r="I9" s="33">
        <f t="shared" si="1"/>
        <v>0</v>
      </c>
      <c r="K9" s="50" t="s">
        <v>89</v>
      </c>
      <c r="L9" s="53">
        <v>7</v>
      </c>
      <c r="M9" s="53">
        <v>30000</v>
      </c>
      <c r="N9" s="58">
        <f>VLOOKUP(K9,'Equipment &amp; services'!A:B,2,0)</f>
        <v>560</v>
      </c>
      <c r="O9" s="59">
        <f t="shared" si="2"/>
        <v>3920</v>
      </c>
    </row>
    <row r="10" spans="1:15">
      <c r="A10" s="50"/>
      <c r="B10" s="51"/>
      <c r="C10" s="52" t="s">
        <v>83</v>
      </c>
      <c r="D10" s="53"/>
      <c r="E10" s="54"/>
      <c r="F10" s="56"/>
      <c r="G10" s="6">
        <f>IF(D10="02300",VLOOKUP(C10,'HR Scales'!A:K,3,0),0)+IF(D10&lt;&gt;"02300",VLOOKUP(C10,'HR Scales'!A:N,5,0),0)</f>
        <v>0</v>
      </c>
      <c r="H10" s="6">
        <f t="shared" si="0"/>
        <v>0</v>
      </c>
      <c r="I10" s="33">
        <f t="shared" si="1"/>
        <v>0</v>
      </c>
      <c r="K10" s="50" t="s">
        <v>89</v>
      </c>
      <c r="L10" s="53">
        <v>7</v>
      </c>
      <c r="M10" s="53">
        <v>30000</v>
      </c>
      <c r="N10" s="58">
        <f>VLOOKUP(K10,'Equipment &amp; services'!A:B,2,0)</f>
        <v>560</v>
      </c>
      <c r="O10" s="59">
        <f t="shared" si="2"/>
        <v>3920</v>
      </c>
    </row>
    <row r="11" spans="1:15">
      <c r="A11" s="50"/>
      <c r="B11" s="51"/>
      <c r="C11" s="52" t="s">
        <v>83</v>
      </c>
      <c r="D11" s="53"/>
      <c r="E11" s="54"/>
      <c r="F11" s="56"/>
      <c r="G11" s="6">
        <f>IF(D11="02300",VLOOKUP(C11,'HR Scales'!A:K,3,0),0)+IF(D11&lt;&gt;"02300",VLOOKUP(C11,'HR Scales'!A:N,5,0),0)</f>
        <v>0</v>
      </c>
      <c r="H11" s="6">
        <f t="shared" si="0"/>
        <v>0</v>
      </c>
      <c r="I11" s="33">
        <f t="shared" si="1"/>
        <v>0</v>
      </c>
      <c r="K11" s="50" t="s">
        <v>88</v>
      </c>
      <c r="L11" s="53">
        <v>7</v>
      </c>
      <c r="M11" s="53">
        <v>30000</v>
      </c>
      <c r="N11" s="58">
        <f>VLOOKUP(K11,'Equipment &amp; services'!A:B,2,0)</f>
        <v>15000</v>
      </c>
      <c r="O11" s="59">
        <f t="shared" si="2"/>
        <v>105000</v>
      </c>
    </row>
    <row r="12" spans="1:15">
      <c r="A12" s="50"/>
      <c r="B12" s="51"/>
      <c r="C12" s="52" t="s">
        <v>83</v>
      </c>
      <c r="D12" s="53"/>
      <c r="E12" s="54"/>
      <c r="F12" s="56"/>
      <c r="G12" s="6">
        <f>IF(D12="02300",VLOOKUP(C12,'HR Scales'!A:K,3,0),0)+IF(D12&lt;&gt;"02300",VLOOKUP(C12,'HR Scales'!A:N,5,0),0)</f>
        <v>0</v>
      </c>
      <c r="H12" s="6">
        <f t="shared" si="0"/>
        <v>0</v>
      </c>
      <c r="I12" s="33">
        <f t="shared" si="1"/>
        <v>0</v>
      </c>
      <c r="K12" s="50" t="s">
        <v>89</v>
      </c>
      <c r="L12" s="53">
        <v>4</v>
      </c>
      <c r="M12" s="53">
        <v>30000</v>
      </c>
      <c r="N12" s="58">
        <f>VLOOKUP(K12,'Equipment &amp; services'!A:B,2,0)</f>
        <v>560</v>
      </c>
      <c r="O12" s="59">
        <f t="shared" si="2"/>
        <v>2240</v>
      </c>
    </row>
    <row r="13" spans="1:15">
      <c r="A13" s="50"/>
      <c r="B13" s="51"/>
      <c r="C13" s="52" t="s">
        <v>83</v>
      </c>
      <c r="D13" s="53"/>
      <c r="E13" s="54"/>
      <c r="F13" s="56"/>
      <c r="G13" s="6">
        <f>IF(D13="02300",VLOOKUP(C13,'HR Scales'!A:K,3,0),0)+IF(D13&lt;&gt;"02300",VLOOKUP(C13,'HR Scales'!A:N,5,0),0)</f>
        <v>0</v>
      </c>
      <c r="H13" s="6">
        <f t="shared" si="0"/>
        <v>0</v>
      </c>
      <c r="I13" s="33">
        <f t="shared" si="1"/>
        <v>0</v>
      </c>
      <c r="K13" s="50" t="s">
        <v>89</v>
      </c>
      <c r="L13" s="53"/>
      <c r="M13" s="53"/>
      <c r="N13" s="58">
        <f>VLOOKUP(K13,'Equipment &amp; services'!A:B,2,0)</f>
        <v>560</v>
      </c>
      <c r="O13" s="59">
        <f t="shared" si="2"/>
        <v>0</v>
      </c>
    </row>
    <row r="14" spans="1:15">
      <c r="A14" s="50"/>
      <c r="B14" s="51"/>
      <c r="C14" s="52" t="s">
        <v>83</v>
      </c>
      <c r="D14" s="53"/>
      <c r="E14" s="54"/>
      <c r="F14" s="56"/>
      <c r="G14" s="6">
        <f>IF(D14="02300",VLOOKUP(C14,'HR Scales'!A:K,3,0),0)+IF(D14&lt;&gt;"02300",VLOOKUP(C14,'HR Scales'!A:N,5,0),0)</f>
        <v>0</v>
      </c>
      <c r="H14" s="6">
        <f t="shared" si="0"/>
        <v>0</v>
      </c>
      <c r="I14" s="33">
        <f t="shared" si="1"/>
        <v>0</v>
      </c>
      <c r="K14" s="50" t="s">
        <v>89</v>
      </c>
      <c r="L14" s="53"/>
      <c r="M14" s="53"/>
      <c r="N14" s="58">
        <f>VLOOKUP(K14,'Equipment &amp; services'!A:B,2,0)</f>
        <v>560</v>
      </c>
      <c r="O14" s="59">
        <f t="shared" si="2"/>
        <v>0</v>
      </c>
    </row>
    <row r="15" spans="1:15">
      <c r="A15" s="50"/>
      <c r="B15" s="51"/>
      <c r="C15" s="52" t="s">
        <v>83</v>
      </c>
      <c r="D15" s="53"/>
      <c r="E15" s="54"/>
      <c r="F15" s="56"/>
      <c r="G15" s="6">
        <f>IF(D15="02300",VLOOKUP(C15,'HR Scales'!A:K,3,0),0)+IF(D15&lt;&gt;"02300",VLOOKUP(C15,'HR Scales'!A:N,5,0),0)</f>
        <v>0</v>
      </c>
      <c r="H15" s="6">
        <f t="shared" si="0"/>
        <v>0</v>
      </c>
      <c r="I15" s="33">
        <f t="shared" si="1"/>
        <v>0</v>
      </c>
      <c r="K15" s="50" t="s">
        <v>89</v>
      </c>
      <c r="L15" s="53"/>
      <c r="M15" s="53"/>
      <c r="N15" s="58">
        <f>VLOOKUP(K15,'Equipment &amp; services'!A:B,2,0)</f>
        <v>560</v>
      </c>
      <c r="O15" s="59">
        <f t="shared" si="2"/>
        <v>0</v>
      </c>
    </row>
    <row r="16" spans="1:15">
      <c r="A16" s="50"/>
      <c r="B16" s="51"/>
      <c r="C16" s="52" t="s">
        <v>83</v>
      </c>
      <c r="D16" s="53"/>
      <c r="E16" s="54"/>
      <c r="F16" s="56"/>
      <c r="G16" s="6">
        <f>IF(D16="02300",VLOOKUP(C16,'HR Scales'!A:K,3,0),0)+IF(D16&lt;&gt;"02300",VLOOKUP(C16,'HR Scales'!A:N,5,0),0)</f>
        <v>0</v>
      </c>
      <c r="H16" s="6">
        <f t="shared" si="0"/>
        <v>0</v>
      </c>
      <c r="I16" s="33">
        <f t="shared" si="1"/>
        <v>0</v>
      </c>
      <c r="K16" s="50" t="s">
        <v>89</v>
      </c>
      <c r="L16" s="53"/>
      <c r="M16" s="53"/>
      <c r="N16" s="58">
        <f>VLOOKUP(K16,'Equipment &amp; services'!A:B,2,0)</f>
        <v>560</v>
      </c>
      <c r="O16" s="59">
        <f t="shared" si="2"/>
        <v>0</v>
      </c>
    </row>
    <row r="17" spans="1:15">
      <c r="A17" s="50"/>
      <c r="B17" s="51"/>
      <c r="C17" s="52" t="s">
        <v>83</v>
      </c>
      <c r="D17" s="53"/>
      <c r="E17" s="54"/>
      <c r="F17" s="56"/>
      <c r="G17" s="6">
        <f>IF(D17="02300",VLOOKUP(C17,'HR Scales'!A:K,3,0),0)+IF(D17&lt;&gt;"02300",VLOOKUP(C17,'HR Scales'!A:N,5,0),0)</f>
        <v>0</v>
      </c>
      <c r="H17" s="6">
        <f t="shared" si="0"/>
        <v>0</v>
      </c>
      <c r="I17" s="33">
        <f t="shared" si="1"/>
        <v>0</v>
      </c>
      <c r="K17" s="50" t="s">
        <v>89</v>
      </c>
      <c r="L17" s="53"/>
      <c r="M17" s="53"/>
      <c r="N17" s="58">
        <f>VLOOKUP(K17,'Equipment &amp; services'!A:B,2,0)</f>
        <v>560</v>
      </c>
      <c r="O17" s="59">
        <f t="shared" si="2"/>
        <v>0</v>
      </c>
    </row>
    <row r="18" spans="1:15">
      <c r="A18" s="50"/>
      <c r="B18" s="51"/>
      <c r="C18" s="52" t="s">
        <v>83</v>
      </c>
      <c r="D18" s="53"/>
      <c r="E18" s="54"/>
      <c r="F18" s="56"/>
      <c r="G18" s="6">
        <f>IF(D18="02300",VLOOKUP(C18,'HR Scales'!A:K,3,0),0)+IF(D18&lt;&gt;"02300",VLOOKUP(C18,'HR Scales'!A:N,5,0),0)</f>
        <v>0</v>
      </c>
      <c r="H18" s="6">
        <f t="shared" si="0"/>
        <v>0</v>
      </c>
      <c r="I18" s="33">
        <f t="shared" si="1"/>
        <v>0</v>
      </c>
      <c r="K18" s="50" t="s">
        <v>91</v>
      </c>
      <c r="L18" s="53"/>
      <c r="M18" s="53"/>
      <c r="N18" s="58">
        <f>VLOOKUP(K18,'Equipment &amp; services'!A:B,2,0)</f>
        <v>250</v>
      </c>
      <c r="O18" s="59">
        <f t="shared" si="2"/>
        <v>0</v>
      </c>
    </row>
    <row r="19" spans="1:15">
      <c r="A19" s="50"/>
      <c r="B19" s="51"/>
      <c r="C19" s="52" t="s">
        <v>83</v>
      </c>
      <c r="D19" s="52"/>
      <c r="E19" s="54"/>
      <c r="F19" s="56"/>
      <c r="G19" s="6">
        <f>IF(D19="02300",VLOOKUP(C19,'HR Scales'!A:K,3,0),0)+IF(D19&lt;&gt;"02300",VLOOKUP(C19,'HR Scales'!A:N,5,0),0)</f>
        <v>0</v>
      </c>
      <c r="H19" s="6">
        <f t="shared" si="0"/>
        <v>0</v>
      </c>
      <c r="I19" s="33">
        <f t="shared" si="1"/>
        <v>0</v>
      </c>
      <c r="K19" s="50" t="s">
        <v>89</v>
      </c>
      <c r="L19" s="53"/>
      <c r="M19" s="53"/>
      <c r="N19" s="58">
        <f>VLOOKUP(K19,'Equipment &amp; services'!A:B,2,0)</f>
        <v>560</v>
      </c>
      <c r="O19" s="59">
        <f t="shared" si="2"/>
        <v>0</v>
      </c>
    </row>
    <row r="20" spans="1:15">
      <c r="A20" s="50"/>
      <c r="B20" s="51"/>
      <c r="C20" s="52" t="s">
        <v>83</v>
      </c>
      <c r="D20" s="53"/>
      <c r="E20" s="54"/>
      <c r="F20" s="56"/>
      <c r="G20" s="6">
        <f>IF(D20="02300",VLOOKUP(C20,'HR Scales'!A:K,3,0),0)+IF(D20&lt;&gt;"02300",VLOOKUP(C20,'HR Scales'!A:N,5,0),0)</f>
        <v>0</v>
      </c>
      <c r="H20" s="6">
        <f t="shared" si="0"/>
        <v>0</v>
      </c>
      <c r="I20" s="33">
        <f t="shared" si="1"/>
        <v>0</v>
      </c>
      <c r="K20" s="50" t="s">
        <v>89</v>
      </c>
      <c r="L20" s="53"/>
      <c r="M20" s="53"/>
      <c r="N20" s="58">
        <f>VLOOKUP(K20,'Equipment &amp; services'!A:B,2,0)</f>
        <v>560</v>
      </c>
      <c r="O20" s="59">
        <f t="shared" si="2"/>
        <v>0</v>
      </c>
    </row>
    <row r="21" spans="1:15">
      <c r="A21" s="50"/>
      <c r="B21" s="51"/>
      <c r="C21" s="52" t="s">
        <v>83</v>
      </c>
      <c r="D21" s="53"/>
      <c r="E21" s="57"/>
      <c r="F21" s="56"/>
      <c r="G21" s="6">
        <f>IF(D21="02300",VLOOKUP(C21,'HR Scales'!A:K,3,0),0)+IF(D21&lt;&gt;"02300",VLOOKUP(C21,'HR Scales'!A:N,5,0),0)</f>
        <v>0</v>
      </c>
      <c r="H21" s="6">
        <f t="shared" si="0"/>
        <v>0</v>
      </c>
      <c r="I21" s="33">
        <f t="shared" si="1"/>
        <v>0</v>
      </c>
      <c r="K21" s="50" t="s">
        <v>89</v>
      </c>
      <c r="L21" s="53"/>
      <c r="M21" s="53"/>
      <c r="N21" s="58">
        <f>VLOOKUP(K21,'Equipment &amp; services'!A:B,2,0)</f>
        <v>560</v>
      </c>
      <c r="O21" s="59">
        <f t="shared" si="2"/>
        <v>0</v>
      </c>
    </row>
    <row r="22" spans="1:15">
      <c r="A22" s="17" t="s">
        <v>78</v>
      </c>
      <c r="B22" s="39"/>
      <c r="C22" s="17"/>
      <c r="D22" s="17"/>
      <c r="E22" s="17"/>
      <c r="F22" s="18"/>
      <c r="G22" s="19">
        <f t="shared" ref="G22:H22" si="3">SUM(G5:G21)</f>
        <v>17233.479166666668</v>
      </c>
      <c r="H22" s="19">
        <f t="shared" si="3"/>
        <v>206801.75</v>
      </c>
      <c r="I22" s="34">
        <f>SUM(I5:I21)</f>
        <v>222483.34999999998</v>
      </c>
      <c r="K22" s="17"/>
      <c r="L22" s="17"/>
      <c r="M22" s="17"/>
      <c r="N22" s="19"/>
      <c r="O22" s="34">
        <f>SUM(O5:O21)</f>
        <v>163480</v>
      </c>
    </row>
    <row r="23" spans="1:15">
      <c r="A23" s="23"/>
      <c r="B23" s="40"/>
      <c r="C23" s="23"/>
      <c r="D23" s="23"/>
      <c r="E23" s="23"/>
      <c r="F23" s="24"/>
      <c r="G23" s="25"/>
      <c r="H23" s="25"/>
      <c r="I23" s="35"/>
      <c r="J23" s="26"/>
      <c r="K23" s="23"/>
      <c r="L23" s="23"/>
      <c r="M23" s="23"/>
      <c r="N23" s="25"/>
      <c r="O23" s="35"/>
    </row>
    <row r="24" spans="1:15">
      <c r="A24" s="13" t="s">
        <v>59</v>
      </c>
      <c r="B24" s="37"/>
      <c r="C24" s="13"/>
      <c r="D24" s="13"/>
      <c r="E24" s="13"/>
      <c r="F24" s="13"/>
      <c r="G24" s="13"/>
      <c r="H24" s="13"/>
      <c r="I24" s="31"/>
      <c r="K24" s="13" t="s">
        <v>99</v>
      </c>
      <c r="L24" s="13"/>
      <c r="M24" s="13"/>
      <c r="N24" s="13"/>
      <c r="O24" s="31"/>
    </row>
    <row r="25" spans="1:15">
      <c r="A25" s="20" t="s">
        <v>39</v>
      </c>
      <c r="B25" s="38" t="s">
        <v>56</v>
      </c>
      <c r="C25" s="20" t="s">
        <v>57</v>
      </c>
      <c r="D25" s="20" t="s">
        <v>2</v>
      </c>
      <c r="E25" s="29" t="s">
        <v>149</v>
      </c>
      <c r="F25" s="21" t="s">
        <v>4</v>
      </c>
      <c r="G25" s="22" t="s">
        <v>41</v>
      </c>
      <c r="H25" s="22" t="s">
        <v>79</v>
      </c>
      <c r="I25" s="32" t="s">
        <v>85</v>
      </c>
      <c r="K25" s="20" t="s">
        <v>56</v>
      </c>
      <c r="L25" s="20" t="s">
        <v>57</v>
      </c>
      <c r="M25" s="20" t="s">
        <v>2</v>
      </c>
      <c r="N25" s="22" t="s">
        <v>86</v>
      </c>
      <c r="O25" s="32" t="s">
        <v>51</v>
      </c>
    </row>
    <row r="26" spans="1:15">
      <c r="A26" s="50"/>
      <c r="B26" s="51" t="s">
        <v>62</v>
      </c>
      <c r="C26" s="53"/>
      <c r="D26" s="53"/>
      <c r="E26" s="57"/>
      <c r="F26" s="56">
        <v>12</v>
      </c>
      <c r="G26" s="16">
        <f>VLOOKUP(B26,'GOE scales'!A:C,2,0)</f>
        <v>50</v>
      </c>
      <c r="H26" s="16">
        <f t="shared" ref="H26:H43" si="4">G26*12</f>
        <v>600</v>
      </c>
      <c r="I26" s="33">
        <f t="shared" ref="I26:I43" si="5">G26*F26</f>
        <v>600</v>
      </c>
      <c r="K26" s="50" t="s">
        <v>90</v>
      </c>
      <c r="L26" s="53">
        <v>3</v>
      </c>
      <c r="M26" s="53">
        <v>11300</v>
      </c>
      <c r="N26" s="60">
        <f>VLOOKUP(K26,'Equipment &amp; services'!A3:B46,2,0)</f>
        <v>350</v>
      </c>
      <c r="O26" s="59">
        <f>N26*L26</f>
        <v>1050</v>
      </c>
    </row>
    <row r="27" spans="1:15">
      <c r="A27" s="50"/>
      <c r="B27" s="51" t="s">
        <v>82</v>
      </c>
      <c r="C27" s="53"/>
      <c r="D27" s="53"/>
      <c r="E27" s="57"/>
      <c r="F27" s="56"/>
      <c r="G27" s="16">
        <f>VLOOKUP(B27,'GOE scales'!A:C,2,0)</f>
        <v>0</v>
      </c>
      <c r="H27" s="16">
        <f t="shared" si="4"/>
        <v>0</v>
      </c>
      <c r="I27" s="33">
        <f t="shared" si="5"/>
        <v>0</v>
      </c>
      <c r="K27" s="50" t="s">
        <v>90</v>
      </c>
      <c r="L27" s="53">
        <v>0</v>
      </c>
      <c r="M27" s="53">
        <v>11300</v>
      </c>
      <c r="N27" s="60">
        <f>VLOOKUP(K27,'Equipment &amp; services'!A4:B47,2,0)</f>
        <v>350</v>
      </c>
      <c r="O27" s="59">
        <f t="shared" ref="O27:O50" si="6">N27*L27</f>
        <v>0</v>
      </c>
    </row>
    <row r="28" spans="1:15">
      <c r="A28" s="50"/>
      <c r="B28" s="51" t="s">
        <v>82</v>
      </c>
      <c r="C28" s="53"/>
      <c r="D28" s="53"/>
      <c r="E28" s="57"/>
      <c r="F28" s="56"/>
      <c r="G28" s="16">
        <f>VLOOKUP(B28,'GOE scales'!A:C,2,0)</f>
        <v>0</v>
      </c>
      <c r="H28" s="16">
        <f t="shared" si="4"/>
        <v>0</v>
      </c>
      <c r="I28" s="33">
        <f t="shared" si="5"/>
        <v>0</v>
      </c>
      <c r="K28" s="50" t="s">
        <v>90</v>
      </c>
      <c r="L28" s="53">
        <v>0</v>
      </c>
      <c r="M28" s="53">
        <v>11300</v>
      </c>
      <c r="N28" s="60">
        <f>VLOOKUP(K28,'Equipment &amp; services'!A5:B48,2,0)</f>
        <v>350</v>
      </c>
      <c r="O28" s="59">
        <f t="shared" si="6"/>
        <v>0</v>
      </c>
    </row>
    <row r="29" spans="1:15">
      <c r="A29" s="50"/>
      <c r="B29" s="51" t="s">
        <v>82</v>
      </c>
      <c r="C29" s="53"/>
      <c r="D29" s="53"/>
      <c r="E29" s="57"/>
      <c r="F29" s="56"/>
      <c r="G29" s="16">
        <f>VLOOKUP(B29,'GOE scales'!A:C,2,0)</f>
        <v>0</v>
      </c>
      <c r="H29" s="16">
        <f t="shared" si="4"/>
        <v>0</v>
      </c>
      <c r="I29" s="33">
        <f t="shared" si="5"/>
        <v>0</v>
      </c>
      <c r="K29" s="50" t="s">
        <v>90</v>
      </c>
      <c r="L29" s="53">
        <v>0</v>
      </c>
      <c r="M29" s="53">
        <v>11300</v>
      </c>
      <c r="N29" s="60">
        <f>VLOOKUP(K29,'Equipment &amp; services'!A6:B49,2,0)</f>
        <v>350</v>
      </c>
      <c r="O29" s="59">
        <f t="shared" si="6"/>
        <v>0</v>
      </c>
    </row>
    <row r="30" spans="1:15">
      <c r="A30" s="50"/>
      <c r="B30" s="51" t="s">
        <v>82</v>
      </c>
      <c r="C30" s="53"/>
      <c r="D30" s="53"/>
      <c r="E30" s="57"/>
      <c r="F30" s="56"/>
      <c r="G30" s="16">
        <f>VLOOKUP(B30,'GOE scales'!A:C,2,0)</f>
        <v>0</v>
      </c>
      <c r="H30" s="16">
        <f t="shared" si="4"/>
        <v>0</v>
      </c>
      <c r="I30" s="33">
        <f t="shared" si="5"/>
        <v>0</v>
      </c>
      <c r="K30" s="50" t="s">
        <v>90</v>
      </c>
      <c r="L30" s="53">
        <v>0</v>
      </c>
      <c r="M30" s="53">
        <v>11300</v>
      </c>
      <c r="N30" s="60">
        <f>VLOOKUP(K30,'Equipment &amp; services'!A7:B50,2,0)</f>
        <v>350</v>
      </c>
      <c r="O30" s="59">
        <f t="shared" si="6"/>
        <v>0</v>
      </c>
    </row>
    <row r="31" spans="1:15">
      <c r="A31" s="50"/>
      <c r="B31" s="51" t="s">
        <v>82</v>
      </c>
      <c r="C31" s="53"/>
      <c r="D31" s="53"/>
      <c r="E31" s="57"/>
      <c r="F31" s="56"/>
      <c r="G31" s="16">
        <f>VLOOKUP(B31,'GOE scales'!A:C,2,0)</f>
        <v>0</v>
      </c>
      <c r="H31" s="16">
        <f t="shared" si="4"/>
        <v>0</v>
      </c>
      <c r="I31" s="33">
        <f t="shared" si="5"/>
        <v>0</v>
      </c>
      <c r="K31" s="50" t="s">
        <v>90</v>
      </c>
      <c r="L31" s="53">
        <v>3</v>
      </c>
      <c r="M31" s="53">
        <v>11300</v>
      </c>
      <c r="N31" s="60">
        <f>VLOOKUP(K31,'Equipment &amp; services'!A3:B46,2,0)</f>
        <v>350</v>
      </c>
      <c r="O31" s="59">
        <f t="shared" si="6"/>
        <v>1050</v>
      </c>
    </row>
    <row r="32" spans="1:15">
      <c r="A32" s="50"/>
      <c r="B32" s="51" t="s">
        <v>82</v>
      </c>
      <c r="C32" s="53"/>
      <c r="D32" s="53"/>
      <c r="E32" s="57"/>
      <c r="F32" s="56"/>
      <c r="G32" s="16">
        <f>VLOOKUP(B32,'GOE scales'!A:C,2,0)</f>
        <v>0</v>
      </c>
      <c r="H32" s="16">
        <f t="shared" si="4"/>
        <v>0</v>
      </c>
      <c r="I32" s="33">
        <f t="shared" si="5"/>
        <v>0</v>
      </c>
      <c r="K32" s="50" t="s">
        <v>90</v>
      </c>
      <c r="L32" s="53"/>
      <c r="M32" s="53"/>
      <c r="N32" s="60">
        <f>VLOOKUP(K32,'Equipment &amp; services'!A3:B46,2,0)</f>
        <v>350</v>
      </c>
      <c r="O32" s="59">
        <f t="shared" si="6"/>
        <v>0</v>
      </c>
    </row>
    <row r="33" spans="1:15">
      <c r="A33" s="50"/>
      <c r="B33" s="51" t="s">
        <v>82</v>
      </c>
      <c r="C33" s="53"/>
      <c r="D33" s="52"/>
      <c r="E33" s="65"/>
      <c r="F33" s="56"/>
      <c r="G33" s="16">
        <f>VLOOKUP(B33,'GOE scales'!A:C,2,0)</f>
        <v>0</v>
      </c>
      <c r="H33" s="16">
        <f t="shared" si="4"/>
        <v>0</v>
      </c>
      <c r="I33" s="33">
        <f t="shared" si="5"/>
        <v>0</v>
      </c>
      <c r="K33" s="50" t="s">
        <v>90</v>
      </c>
      <c r="L33" s="53"/>
      <c r="M33" s="53"/>
      <c r="N33" s="60">
        <f>VLOOKUP(K33,'Equipment &amp; services'!A3:B46,2,0)</f>
        <v>350</v>
      </c>
      <c r="O33" s="59">
        <f t="shared" si="6"/>
        <v>0</v>
      </c>
    </row>
    <row r="34" spans="1:15">
      <c r="A34" s="50"/>
      <c r="B34" s="51" t="s">
        <v>82</v>
      </c>
      <c r="C34" s="53"/>
      <c r="D34" s="52"/>
      <c r="E34" s="65"/>
      <c r="F34" s="56"/>
      <c r="G34" s="16">
        <f>VLOOKUP(B34,'GOE scales'!A:C,2,0)</f>
        <v>0</v>
      </c>
      <c r="H34" s="16">
        <f t="shared" si="4"/>
        <v>0</v>
      </c>
      <c r="I34" s="33">
        <f t="shared" si="5"/>
        <v>0</v>
      </c>
      <c r="K34" s="50" t="s">
        <v>90</v>
      </c>
      <c r="L34" s="53"/>
      <c r="M34" s="53"/>
      <c r="N34" s="60">
        <f>VLOOKUP(K34,'Equipment &amp; services'!A3:B46,2,0)</f>
        <v>350</v>
      </c>
      <c r="O34" s="59">
        <f t="shared" si="6"/>
        <v>0</v>
      </c>
    </row>
    <row r="35" spans="1:15">
      <c r="A35" s="50"/>
      <c r="B35" s="51" t="s">
        <v>82</v>
      </c>
      <c r="C35" s="53"/>
      <c r="D35" s="52"/>
      <c r="E35" s="65"/>
      <c r="F35" s="56"/>
      <c r="G35" s="16">
        <f>VLOOKUP(B35,'GOE scales'!A:C,2,0)</f>
        <v>0</v>
      </c>
      <c r="H35" s="16">
        <f t="shared" si="4"/>
        <v>0</v>
      </c>
      <c r="I35" s="33">
        <f t="shared" si="5"/>
        <v>0</v>
      </c>
      <c r="K35" s="50" t="s">
        <v>90</v>
      </c>
      <c r="L35" s="53"/>
      <c r="M35" s="53"/>
      <c r="N35" s="60">
        <f>VLOOKUP(K35,'Equipment &amp; services'!A3:B46,2,0)</f>
        <v>350</v>
      </c>
      <c r="O35" s="59">
        <f t="shared" si="6"/>
        <v>0</v>
      </c>
    </row>
    <row r="36" spans="1:15">
      <c r="A36" s="50"/>
      <c r="B36" s="51" t="s">
        <v>82</v>
      </c>
      <c r="C36" s="53"/>
      <c r="D36" s="52"/>
      <c r="E36" s="65"/>
      <c r="F36" s="56"/>
      <c r="G36" s="16">
        <f>VLOOKUP(B36,'GOE scales'!A:C,2,0)</f>
        <v>0</v>
      </c>
      <c r="H36" s="16">
        <f t="shared" si="4"/>
        <v>0</v>
      </c>
      <c r="I36" s="33">
        <f t="shared" si="5"/>
        <v>0</v>
      </c>
      <c r="K36" s="50" t="s">
        <v>90</v>
      </c>
      <c r="L36" s="53"/>
      <c r="M36" s="53"/>
      <c r="N36" s="60">
        <f>VLOOKUP(K36,'Equipment &amp; services'!A3:B46,2,0)</f>
        <v>350</v>
      </c>
      <c r="O36" s="59">
        <f t="shared" si="6"/>
        <v>0</v>
      </c>
    </row>
    <row r="37" spans="1:15">
      <c r="A37" s="50"/>
      <c r="B37" s="51" t="s">
        <v>82</v>
      </c>
      <c r="C37" s="53"/>
      <c r="D37" s="52"/>
      <c r="E37" s="65"/>
      <c r="F37" s="56"/>
      <c r="G37" s="16">
        <f>VLOOKUP(B37,'GOE scales'!A:C,2,0)</f>
        <v>0</v>
      </c>
      <c r="H37" s="16">
        <f t="shared" si="4"/>
        <v>0</v>
      </c>
      <c r="I37" s="33">
        <f t="shared" si="5"/>
        <v>0</v>
      </c>
      <c r="K37" s="50" t="s">
        <v>90</v>
      </c>
      <c r="L37" s="53"/>
      <c r="M37" s="53"/>
      <c r="N37" s="60">
        <f>VLOOKUP(K37,'Equipment &amp; services'!A3:B46,2,0)</f>
        <v>350</v>
      </c>
      <c r="O37" s="59">
        <f t="shared" si="6"/>
        <v>0</v>
      </c>
    </row>
    <row r="38" spans="1:15">
      <c r="A38" s="50"/>
      <c r="B38" s="51" t="s">
        <v>82</v>
      </c>
      <c r="C38" s="53"/>
      <c r="D38" s="52"/>
      <c r="E38" s="65"/>
      <c r="F38" s="56"/>
      <c r="G38" s="16">
        <f>VLOOKUP(B38,'GOE scales'!A:C,2,0)</f>
        <v>0</v>
      </c>
      <c r="H38" s="16">
        <f t="shared" si="4"/>
        <v>0</v>
      </c>
      <c r="I38" s="33">
        <f t="shared" si="5"/>
        <v>0</v>
      </c>
      <c r="K38" s="50" t="s">
        <v>90</v>
      </c>
      <c r="L38" s="53"/>
      <c r="M38" s="52"/>
      <c r="N38" s="60">
        <f>VLOOKUP(K38,'Equipment &amp; services'!A3:B46,2,0)</f>
        <v>350</v>
      </c>
      <c r="O38" s="59">
        <f t="shared" si="6"/>
        <v>0</v>
      </c>
    </row>
    <row r="39" spans="1:15">
      <c r="A39" s="50"/>
      <c r="B39" s="51" t="s">
        <v>82</v>
      </c>
      <c r="C39" s="53"/>
      <c r="D39" s="52"/>
      <c r="E39" s="65"/>
      <c r="F39" s="56"/>
      <c r="G39" s="16">
        <f>VLOOKUP(B39,'GOE scales'!A:C,2,0)</f>
        <v>0</v>
      </c>
      <c r="H39" s="16">
        <f t="shared" si="4"/>
        <v>0</v>
      </c>
      <c r="I39" s="33">
        <f t="shared" si="5"/>
        <v>0</v>
      </c>
      <c r="K39" s="50" t="s">
        <v>90</v>
      </c>
      <c r="L39" s="53"/>
      <c r="M39" s="52"/>
      <c r="N39" s="60">
        <f>VLOOKUP(K39,'Equipment &amp; services'!A3:B46,2,0)</f>
        <v>350</v>
      </c>
      <c r="O39" s="59">
        <f t="shared" si="6"/>
        <v>0</v>
      </c>
    </row>
    <row r="40" spans="1:15">
      <c r="A40" s="50"/>
      <c r="B40" s="51" t="s">
        <v>82</v>
      </c>
      <c r="C40" s="53"/>
      <c r="D40" s="52"/>
      <c r="E40" s="65"/>
      <c r="F40" s="56"/>
      <c r="G40" s="16">
        <f>VLOOKUP(B40,'GOE scales'!A:C,2,0)</f>
        <v>0</v>
      </c>
      <c r="H40" s="16">
        <f t="shared" si="4"/>
        <v>0</v>
      </c>
      <c r="I40" s="33">
        <f t="shared" si="5"/>
        <v>0</v>
      </c>
      <c r="K40" s="50" t="s">
        <v>90</v>
      </c>
      <c r="L40" s="53"/>
      <c r="M40" s="52"/>
      <c r="N40" s="60">
        <f>VLOOKUP(K40,'Equipment &amp; services'!A3:B46,2,0)</f>
        <v>350</v>
      </c>
      <c r="O40" s="59">
        <f t="shared" si="6"/>
        <v>0</v>
      </c>
    </row>
    <row r="41" spans="1:15">
      <c r="A41" s="50"/>
      <c r="B41" s="51" t="s">
        <v>82</v>
      </c>
      <c r="C41" s="53"/>
      <c r="D41" s="52"/>
      <c r="E41" s="65"/>
      <c r="F41" s="56"/>
      <c r="G41" s="16">
        <f>VLOOKUP(B41,'GOE scales'!A:C,2,0)</f>
        <v>0</v>
      </c>
      <c r="H41" s="16">
        <f t="shared" si="4"/>
        <v>0</v>
      </c>
      <c r="I41" s="33">
        <f t="shared" si="5"/>
        <v>0</v>
      </c>
      <c r="K41" s="50" t="s">
        <v>90</v>
      </c>
      <c r="L41" s="53"/>
      <c r="M41" s="52"/>
      <c r="N41" s="60">
        <f>VLOOKUP(K41,'Equipment &amp; services'!A3:B46,2,0)</f>
        <v>350</v>
      </c>
      <c r="O41" s="59">
        <f t="shared" si="6"/>
        <v>0</v>
      </c>
    </row>
    <row r="42" spans="1:15">
      <c r="A42" s="50"/>
      <c r="B42" s="51" t="s">
        <v>82</v>
      </c>
      <c r="C42" s="53"/>
      <c r="D42" s="52"/>
      <c r="E42" s="65"/>
      <c r="F42" s="56"/>
      <c r="G42" s="16">
        <f>VLOOKUP(B42,'GOE scales'!A:C,2,0)</f>
        <v>0</v>
      </c>
      <c r="H42" s="16">
        <f t="shared" si="4"/>
        <v>0</v>
      </c>
      <c r="I42" s="33">
        <f t="shared" si="5"/>
        <v>0</v>
      </c>
      <c r="K42" s="50" t="s">
        <v>90</v>
      </c>
      <c r="L42" s="53"/>
      <c r="M42" s="52"/>
      <c r="N42" s="60">
        <f>VLOOKUP(K42,'Equipment &amp; services'!A3:B46,2,0)</f>
        <v>350</v>
      </c>
      <c r="O42" s="59">
        <f t="shared" si="6"/>
        <v>0</v>
      </c>
    </row>
    <row r="43" spans="1:15">
      <c r="A43" s="50"/>
      <c r="B43" s="51" t="s">
        <v>82</v>
      </c>
      <c r="C43" s="53"/>
      <c r="D43" s="52"/>
      <c r="E43" s="65"/>
      <c r="F43" s="56"/>
      <c r="G43" s="16">
        <f>VLOOKUP(B43,'GOE scales'!A:C,2,0)</f>
        <v>0</v>
      </c>
      <c r="H43" s="16">
        <f t="shared" si="4"/>
        <v>0</v>
      </c>
      <c r="I43" s="33">
        <f t="shared" si="5"/>
        <v>0</v>
      </c>
      <c r="K43" s="50" t="s">
        <v>90</v>
      </c>
      <c r="L43" s="53"/>
      <c r="M43" s="52"/>
      <c r="N43" s="60">
        <f>VLOOKUP(K43,'Equipment &amp; services'!A:B,2,0)</f>
        <v>350</v>
      </c>
      <c r="O43" s="59">
        <f t="shared" si="6"/>
        <v>0</v>
      </c>
    </row>
    <row r="44" spans="1:15">
      <c r="A44" s="17" t="s">
        <v>78</v>
      </c>
      <c r="B44" s="39"/>
      <c r="C44" s="17"/>
      <c r="D44" s="17"/>
      <c r="E44" s="17"/>
      <c r="F44" s="18"/>
      <c r="G44" s="19">
        <f>SUM(G26:G43)</f>
        <v>50</v>
      </c>
      <c r="H44" s="19">
        <f>SUM(H26:H43)</f>
        <v>600</v>
      </c>
      <c r="I44" s="34">
        <f>SUM(I26:I43)</f>
        <v>600</v>
      </c>
      <c r="K44" s="50" t="s">
        <v>90</v>
      </c>
      <c r="L44" s="53"/>
      <c r="M44" s="52"/>
      <c r="N44" s="60">
        <f>VLOOKUP(K44,'Equipment &amp; services'!A:B,2,0)</f>
        <v>350</v>
      </c>
      <c r="O44" s="59">
        <f t="shared" si="6"/>
        <v>0</v>
      </c>
    </row>
    <row r="45" spans="1:15">
      <c r="K45" s="50" t="s">
        <v>90</v>
      </c>
      <c r="L45" s="53"/>
      <c r="M45" s="52"/>
      <c r="N45" s="60">
        <f>VLOOKUP(K45,'Equipment &amp; services'!A:B,2,0)</f>
        <v>350</v>
      </c>
      <c r="O45" s="59">
        <f t="shared" si="6"/>
        <v>0</v>
      </c>
    </row>
    <row r="46" spans="1:15">
      <c r="A46" s="61" t="s">
        <v>133</v>
      </c>
      <c r="B46" s="62"/>
      <c r="C46" s="61"/>
      <c r="K46" s="50" t="s">
        <v>90</v>
      </c>
      <c r="L46" s="53"/>
      <c r="M46" s="52"/>
      <c r="N46" s="60">
        <f>VLOOKUP(K46,'Equipment &amp; services'!A:B,2,0)</f>
        <v>350</v>
      </c>
      <c r="O46" s="59">
        <f t="shared" si="6"/>
        <v>0</v>
      </c>
    </row>
    <row r="47" spans="1:15">
      <c r="A47" s="64" t="s">
        <v>123</v>
      </c>
      <c r="B47" s="64" t="s">
        <v>127</v>
      </c>
      <c r="C47" s="64" t="s">
        <v>128</v>
      </c>
      <c r="K47" s="50" t="s">
        <v>90</v>
      </c>
      <c r="L47" s="53"/>
      <c r="M47" s="52"/>
      <c r="N47" s="60">
        <f>VLOOKUP(K47,'Equipment &amp; services'!A:B,2,0)</f>
        <v>350</v>
      </c>
      <c r="O47" s="59">
        <f t="shared" si="6"/>
        <v>0</v>
      </c>
    </row>
    <row r="48" spans="1:15">
      <c r="A48" s="66" t="s">
        <v>124</v>
      </c>
      <c r="B48" s="67">
        <f>H22</f>
        <v>206801.75</v>
      </c>
      <c r="C48" s="66">
        <f>I22</f>
        <v>222483.34999999998</v>
      </c>
      <c r="K48" s="50" t="s">
        <v>90</v>
      </c>
      <c r="L48" s="53"/>
      <c r="M48" s="52"/>
      <c r="N48" s="60">
        <f>VLOOKUP(K48,'Equipment &amp; services'!A:B,2,0)</f>
        <v>350</v>
      </c>
      <c r="O48" s="59">
        <f t="shared" si="6"/>
        <v>0</v>
      </c>
    </row>
    <row r="49" spans="1:15">
      <c r="A49" s="66" t="s">
        <v>125</v>
      </c>
      <c r="B49" s="67">
        <f>H44</f>
        <v>600</v>
      </c>
      <c r="C49" s="66">
        <f>I44</f>
        <v>600</v>
      </c>
      <c r="K49" s="50" t="s">
        <v>90</v>
      </c>
      <c r="L49" s="53"/>
      <c r="M49" s="52"/>
      <c r="N49" s="60">
        <f>VLOOKUP(K49,'Equipment &amp; services'!A:B,2,0)</f>
        <v>350</v>
      </c>
      <c r="O49" s="59">
        <f t="shared" si="6"/>
        <v>0</v>
      </c>
    </row>
    <row r="50" spans="1:15">
      <c r="A50" s="66" t="s">
        <v>126</v>
      </c>
      <c r="B50" s="68"/>
      <c r="C50" s="67">
        <f>O22</f>
        <v>163480</v>
      </c>
      <c r="K50" s="50" t="s">
        <v>90</v>
      </c>
      <c r="L50" s="53"/>
      <c r="M50" s="52"/>
      <c r="N50" s="60">
        <f>VLOOKUP(K50,'Equipment &amp; services'!A3:B46,2,0)</f>
        <v>350</v>
      </c>
      <c r="O50" s="59">
        <f t="shared" si="6"/>
        <v>0</v>
      </c>
    </row>
    <row r="51" spans="1:15">
      <c r="A51" s="66" t="s">
        <v>22</v>
      </c>
      <c r="B51" s="67"/>
      <c r="C51" s="66">
        <f>O51</f>
        <v>2100</v>
      </c>
      <c r="K51" s="17"/>
      <c r="L51" s="17"/>
      <c r="M51" s="17"/>
      <c r="N51" s="19"/>
      <c r="O51" s="34">
        <f>SUM(O26:O50)</f>
        <v>2100</v>
      </c>
    </row>
    <row r="52" spans="1:15">
      <c r="A52" s="69" t="s">
        <v>38</v>
      </c>
      <c r="B52" s="70">
        <f>SUM(B48:B51)</f>
        <v>207401.75</v>
      </c>
      <c r="C52" s="69">
        <f>SUM(C48:C51)</f>
        <v>388663.35</v>
      </c>
    </row>
  </sheetData>
  <sheetProtection sheet="1" objects="1" scenarios="1" selectLockedCells="1"/>
  <dataValidations count="4">
    <dataValidation type="list" allowBlank="1" showInputMessage="1" showErrorMessage="1" sqref="D19:E19">
      <formula1>allscales</formula1>
    </dataValidation>
    <dataValidation type="list" allowBlank="1" showInputMessage="1" showErrorMessage="1" sqref="B26:B43">
      <formula1>All_running_costs</formula1>
    </dataValidation>
    <dataValidation type="list" allowBlank="1" showInputMessage="1" showErrorMessage="1" sqref="C5:C21">
      <formula1>scales</formula1>
    </dataValidation>
    <dataValidation type="list" allowBlank="1" showInputMessage="1" showErrorMessage="1" sqref="K26:K50 K5:K21">
      <formula1>all_equipment_security</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5"/>
  <sheetViews>
    <sheetView workbookViewId="0">
      <selection activeCell="B13" sqref="B13"/>
    </sheetView>
  </sheetViews>
  <sheetFormatPr defaultColWidth="9.140625" defaultRowHeight="14.25"/>
  <cols>
    <col min="1" max="1" width="12.28515625" style="2" bestFit="1" customWidth="1"/>
    <col min="2" max="2" width="15.7109375" style="2" customWidth="1"/>
    <col min="3" max="3" width="13.28515625" style="2" customWidth="1"/>
    <col min="4" max="4" width="14.140625" style="2" bestFit="1" customWidth="1"/>
    <col min="5" max="5" width="11.5703125" style="2" bestFit="1" customWidth="1"/>
    <col min="6" max="10" width="9.140625" style="5"/>
    <col min="11" max="16384" width="9.140625" style="2"/>
  </cols>
  <sheetData>
    <row r="1" spans="1:10" ht="24.75" customHeight="1">
      <c r="A1" s="81" t="s">
        <v>143</v>
      </c>
      <c r="B1" s="81"/>
      <c r="C1" s="81"/>
      <c r="D1" s="81"/>
      <c r="E1" s="81"/>
      <c r="F1" s="2"/>
      <c r="G1" s="2"/>
      <c r="H1" s="2"/>
      <c r="I1" s="2"/>
      <c r="J1" s="2"/>
    </row>
    <row r="2" spans="1:10" ht="15.75" customHeight="1">
      <c r="A2" s="80" t="s">
        <v>42</v>
      </c>
      <c r="B2" s="80"/>
      <c r="C2" s="80"/>
      <c r="D2" s="80" t="s">
        <v>43</v>
      </c>
      <c r="E2" s="80"/>
      <c r="F2" s="2"/>
      <c r="G2" s="2"/>
      <c r="H2" s="2"/>
      <c r="I2" s="2"/>
      <c r="J2" s="2"/>
    </row>
    <row r="3" spans="1:10" ht="15">
      <c r="A3" s="28"/>
      <c r="B3" s="28" t="s">
        <v>30</v>
      </c>
      <c r="C3" s="28"/>
      <c r="D3" s="28" t="s">
        <v>30</v>
      </c>
      <c r="E3" s="28"/>
      <c r="G3" s="5" t="s">
        <v>44</v>
      </c>
    </row>
    <row r="4" spans="1:10" ht="15">
      <c r="A4" s="27" t="s">
        <v>1</v>
      </c>
      <c r="B4" s="27" t="s">
        <v>31</v>
      </c>
      <c r="C4" s="27" t="s">
        <v>32</v>
      </c>
      <c r="D4" s="27" t="s">
        <v>31</v>
      </c>
      <c r="E4" s="27" t="s">
        <v>32</v>
      </c>
      <c r="I4" s="3"/>
    </row>
    <row r="5" spans="1:10" ht="15">
      <c r="A5" s="15" t="s">
        <v>83</v>
      </c>
      <c r="B5" s="15"/>
      <c r="C5" s="15"/>
      <c r="D5" s="15"/>
      <c r="E5" s="15"/>
      <c r="I5" s="3"/>
    </row>
    <row r="6" spans="1:10" ht="12.75" customHeight="1">
      <c r="A6" s="15" t="s">
        <v>27</v>
      </c>
      <c r="B6" s="47">
        <v>244540.91</v>
      </c>
      <c r="C6" s="47">
        <f t="shared" ref="C6:C11" si="0">B6/12</f>
        <v>20378.409166666668</v>
      </c>
      <c r="D6" s="47">
        <v>266794.13</v>
      </c>
      <c r="E6" s="47">
        <f t="shared" ref="E6:E11" si="1">D6/12</f>
        <v>22232.844166666666</v>
      </c>
      <c r="F6" s="3"/>
      <c r="G6" s="10" t="s">
        <v>147</v>
      </c>
      <c r="I6" s="3"/>
    </row>
    <row r="7" spans="1:10" ht="15">
      <c r="A7" s="15" t="s">
        <v>28</v>
      </c>
      <c r="B7" s="47">
        <v>228313.9</v>
      </c>
      <c r="C7" s="47">
        <f t="shared" si="0"/>
        <v>19026.158333333333</v>
      </c>
      <c r="D7" s="47">
        <v>249090.46</v>
      </c>
      <c r="E7" s="47">
        <f t="shared" si="1"/>
        <v>20757.538333333334</v>
      </c>
      <c r="F7" s="3"/>
      <c r="I7" s="3"/>
    </row>
    <row r="8" spans="1:10" ht="15">
      <c r="A8" s="15" t="s">
        <v>33</v>
      </c>
      <c r="B8" s="47">
        <v>199910.85</v>
      </c>
      <c r="C8" s="47">
        <f t="shared" si="0"/>
        <v>16659.237499999999</v>
      </c>
      <c r="D8" s="47">
        <v>218102.74</v>
      </c>
      <c r="E8" s="47">
        <f t="shared" si="1"/>
        <v>18175.228333333333</v>
      </c>
      <c r="F8" s="3"/>
      <c r="I8" s="3"/>
    </row>
    <row r="9" spans="1:10" ht="15">
      <c r="A9" s="15" t="s">
        <v>34</v>
      </c>
      <c r="B9" s="47">
        <v>175178.87</v>
      </c>
      <c r="C9" s="47">
        <f t="shared" si="0"/>
        <v>14598.239166666666</v>
      </c>
      <c r="D9" s="47">
        <v>191120.15</v>
      </c>
      <c r="E9" s="47">
        <f t="shared" si="1"/>
        <v>15926.679166666667</v>
      </c>
      <c r="F9" s="3"/>
      <c r="I9" s="3"/>
    </row>
    <row r="10" spans="1:10" ht="15">
      <c r="A10" s="15" t="s">
        <v>35</v>
      </c>
      <c r="B10" s="47">
        <v>148633.82999999999</v>
      </c>
      <c r="C10" s="47">
        <f t="shared" si="0"/>
        <v>12386.152499999998</v>
      </c>
      <c r="D10" s="47">
        <v>162159.51</v>
      </c>
      <c r="E10" s="47">
        <f t="shared" si="1"/>
        <v>13513.292500000001</v>
      </c>
      <c r="F10" s="3"/>
      <c r="I10" s="3"/>
    </row>
    <row r="11" spans="1:10" ht="15">
      <c r="A11" s="15" t="s">
        <v>45</v>
      </c>
      <c r="B11" s="47">
        <v>133155.59</v>
      </c>
      <c r="C11" s="47">
        <f t="shared" si="0"/>
        <v>11096.299166666666</v>
      </c>
      <c r="D11" s="47">
        <v>145272.74</v>
      </c>
      <c r="E11" s="47">
        <f t="shared" si="1"/>
        <v>12106.061666666666</v>
      </c>
      <c r="F11" s="3"/>
      <c r="I11" s="3"/>
    </row>
    <row r="12" spans="1:10" ht="15">
      <c r="A12" s="15" t="s">
        <v>6</v>
      </c>
      <c r="B12" s="47">
        <f>391*12</f>
        <v>4692</v>
      </c>
      <c r="C12" s="47">
        <f>B12/12</f>
        <v>391</v>
      </c>
      <c r="D12" s="47">
        <f>416*12</f>
        <v>4992</v>
      </c>
      <c r="E12" s="47">
        <f>D12/12</f>
        <v>416</v>
      </c>
      <c r="F12" s="3"/>
      <c r="I12" s="3"/>
      <c r="J12" s="2"/>
    </row>
    <row r="13" spans="1:10" ht="15">
      <c r="A13" s="15" t="s">
        <v>8</v>
      </c>
      <c r="B13" s="47">
        <f>542*12</f>
        <v>6504</v>
      </c>
      <c r="C13" s="47">
        <f t="shared" ref="C13:C20" si="2">B13/12</f>
        <v>542</v>
      </c>
      <c r="D13" s="47">
        <f>546*12</f>
        <v>6552</v>
      </c>
      <c r="E13" s="47">
        <f t="shared" ref="E13:E20" si="3">D13/12</f>
        <v>546</v>
      </c>
      <c r="F13" s="3"/>
      <c r="I13" s="3"/>
      <c r="J13" s="2"/>
    </row>
    <row r="14" spans="1:10" ht="15">
      <c r="A14" s="15" t="s">
        <v>11</v>
      </c>
      <c r="B14" s="47">
        <f>586*12</f>
        <v>7032</v>
      </c>
      <c r="C14" s="47">
        <f>B14/12</f>
        <v>586</v>
      </c>
      <c r="D14" s="47">
        <f>586*12</f>
        <v>7032</v>
      </c>
      <c r="E14" s="47">
        <f t="shared" si="3"/>
        <v>586</v>
      </c>
      <c r="F14" s="3"/>
      <c r="I14" s="3"/>
      <c r="J14" s="2"/>
    </row>
    <row r="15" spans="1:10" ht="15">
      <c r="A15" s="15" t="s">
        <v>15</v>
      </c>
      <c r="B15" s="47">
        <f>697*12</f>
        <v>8364</v>
      </c>
      <c r="C15" s="47">
        <f t="shared" si="2"/>
        <v>697</v>
      </c>
      <c r="D15" s="47">
        <f>679*12</f>
        <v>8148</v>
      </c>
      <c r="E15" s="47">
        <f t="shared" si="3"/>
        <v>679</v>
      </c>
      <c r="F15" s="3"/>
      <c r="I15" s="3"/>
      <c r="J15" s="2"/>
    </row>
    <row r="16" spans="1:10" ht="15">
      <c r="A16" s="15" t="s">
        <v>9</v>
      </c>
      <c r="B16" s="47">
        <f>747*12</f>
        <v>8964</v>
      </c>
      <c r="C16" s="47">
        <f t="shared" si="2"/>
        <v>747</v>
      </c>
      <c r="D16" s="47">
        <f>747*12</f>
        <v>8964</v>
      </c>
      <c r="E16" s="47">
        <f t="shared" si="3"/>
        <v>747</v>
      </c>
      <c r="F16" s="3"/>
      <c r="I16" s="3"/>
      <c r="J16" s="2"/>
    </row>
    <row r="17" spans="1:10" ht="15">
      <c r="A17" s="15" t="s">
        <v>10</v>
      </c>
      <c r="B17" s="47">
        <f>979*12</f>
        <v>11748</v>
      </c>
      <c r="C17" s="47">
        <f t="shared" si="2"/>
        <v>979</v>
      </c>
      <c r="D17" s="47">
        <f>966*12</f>
        <v>11592</v>
      </c>
      <c r="E17" s="47">
        <f t="shared" si="3"/>
        <v>966</v>
      </c>
      <c r="F17" s="3"/>
      <c r="I17" s="3"/>
      <c r="J17" s="2"/>
    </row>
    <row r="18" spans="1:10" ht="15">
      <c r="A18" s="15" t="s">
        <v>12</v>
      </c>
      <c r="B18" s="47">
        <f>1185*12</f>
        <v>14220</v>
      </c>
      <c r="C18" s="47">
        <f t="shared" si="2"/>
        <v>1185</v>
      </c>
      <c r="D18" s="47">
        <f>1158*12</f>
        <v>13896</v>
      </c>
      <c r="E18" s="47">
        <f t="shared" si="3"/>
        <v>1158</v>
      </c>
      <c r="F18" s="3"/>
      <c r="I18" s="3"/>
      <c r="J18" s="2"/>
    </row>
    <row r="19" spans="1:10" ht="15">
      <c r="A19" s="15" t="s">
        <v>13</v>
      </c>
      <c r="B19" s="47">
        <f>1311*12</f>
        <v>15732</v>
      </c>
      <c r="C19" s="47">
        <f t="shared" si="2"/>
        <v>1311</v>
      </c>
      <c r="D19" s="47">
        <f>1311*12</f>
        <v>15732</v>
      </c>
      <c r="E19" s="47">
        <f t="shared" si="3"/>
        <v>1311</v>
      </c>
      <c r="F19" s="3"/>
      <c r="I19" s="3"/>
      <c r="J19" s="2"/>
    </row>
    <row r="20" spans="1:10" ht="15">
      <c r="A20" s="15" t="s">
        <v>29</v>
      </c>
      <c r="B20" s="47">
        <f>1510*12</f>
        <v>18120</v>
      </c>
      <c r="C20" s="47">
        <f t="shared" si="2"/>
        <v>1510</v>
      </c>
      <c r="D20" s="47">
        <f>1510*12</f>
        <v>18120</v>
      </c>
      <c r="E20" s="47">
        <f t="shared" si="3"/>
        <v>1510</v>
      </c>
      <c r="F20" s="3"/>
      <c r="I20" s="3"/>
      <c r="J20" s="2"/>
    </row>
    <row r="21" spans="1:10" ht="15">
      <c r="A21" s="15" t="s">
        <v>36</v>
      </c>
      <c r="B21" s="47">
        <f>1781*12</f>
        <v>21372</v>
      </c>
      <c r="C21" s="47">
        <f>B21/12</f>
        <v>1781</v>
      </c>
      <c r="D21" s="47">
        <f>1781*12</f>
        <v>21372</v>
      </c>
      <c r="E21" s="47">
        <f>D21/12</f>
        <v>1781</v>
      </c>
      <c r="F21" s="3"/>
      <c r="I21" s="3"/>
      <c r="J21" s="2"/>
    </row>
    <row r="22" spans="1:10" ht="15">
      <c r="A22" s="15" t="s">
        <v>37</v>
      </c>
      <c r="B22" s="47">
        <f>2147*12</f>
        <v>25764</v>
      </c>
      <c r="C22" s="47">
        <f t="shared" ref="C22:C33" si="4">B22/12</f>
        <v>2147</v>
      </c>
      <c r="D22" s="47">
        <f>2147*12</f>
        <v>25764</v>
      </c>
      <c r="E22" s="47">
        <f t="shared" ref="E22:E33" si="5">D22/12</f>
        <v>2147</v>
      </c>
      <c r="F22" s="3"/>
      <c r="I22" s="3"/>
      <c r="J22" s="2"/>
    </row>
    <row r="23" spans="1:10" ht="15">
      <c r="A23" s="15" t="s">
        <v>40</v>
      </c>
      <c r="B23" s="47">
        <v>6964.2</v>
      </c>
      <c r="C23" s="47">
        <f t="shared" si="4"/>
        <v>580.35</v>
      </c>
      <c r="D23" s="47">
        <v>7568.64</v>
      </c>
      <c r="E23" s="47">
        <f t="shared" si="5"/>
        <v>630.72</v>
      </c>
      <c r="F23" s="3"/>
      <c r="I23" s="3"/>
    </row>
    <row r="24" spans="1:10" ht="15">
      <c r="A24" s="15" t="s">
        <v>23</v>
      </c>
      <c r="B24" s="47">
        <v>8427</v>
      </c>
      <c r="C24" s="47">
        <f t="shared" si="4"/>
        <v>702.25</v>
      </c>
      <c r="D24" s="47">
        <v>9158.4</v>
      </c>
      <c r="E24" s="47">
        <f t="shared" si="5"/>
        <v>763.19999999999993</v>
      </c>
      <c r="F24" s="3"/>
      <c r="I24" s="3"/>
    </row>
    <row r="25" spans="1:10" ht="15">
      <c r="A25" s="15" t="s">
        <v>26</v>
      </c>
      <c r="B25" s="47">
        <v>10279.35</v>
      </c>
      <c r="C25" s="47">
        <f t="shared" si="4"/>
        <v>856.61250000000007</v>
      </c>
      <c r="D25" s="47">
        <v>11171.52</v>
      </c>
      <c r="E25" s="47">
        <f t="shared" si="5"/>
        <v>930.96</v>
      </c>
      <c r="F25" s="3"/>
      <c r="I25" s="3"/>
    </row>
    <row r="26" spans="1:10" ht="15">
      <c r="A26" s="15" t="s">
        <v>24</v>
      </c>
      <c r="B26" s="47">
        <v>12029.67</v>
      </c>
      <c r="C26" s="47">
        <f t="shared" si="4"/>
        <v>1002.4725</v>
      </c>
      <c r="D26" s="47">
        <v>13073.76</v>
      </c>
      <c r="E26" s="47">
        <f t="shared" si="5"/>
        <v>1089.48</v>
      </c>
      <c r="F26" s="3"/>
      <c r="I26" s="3"/>
    </row>
    <row r="27" spans="1:10" ht="15">
      <c r="A27" s="15" t="s">
        <v>17</v>
      </c>
      <c r="B27" s="47">
        <v>14429.25</v>
      </c>
      <c r="C27" s="47">
        <f t="shared" si="4"/>
        <v>1202.4375</v>
      </c>
      <c r="D27" s="47">
        <v>15681.6</v>
      </c>
      <c r="E27" s="47">
        <f t="shared" si="5"/>
        <v>1306.8</v>
      </c>
      <c r="F27" s="3"/>
      <c r="I27" s="3"/>
    </row>
    <row r="28" spans="1:10" ht="15">
      <c r="A28" s="15" t="s">
        <v>18</v>
      </c>
      <c r="B28" s="47">
        <v>16888.45</v>
      </c>
      <c r="C28" s="47">
        <f t="shared" si="4"/>
        <v>1407.3708333333334</v>
      </c>
      <c r="D28" s="47">
        <v>18354.240000000002</v>
      </c>
      <c r="E28" s="47">
        <f t="shared" si="5"/>
        <v>1529.5200000000002</v>
      </c>
      <c r="F28" s="3"/>
      <c r="I28" s="3"/>
    </row>
    <row r="29" spans="1:10" ht="15">
      <c r="A29" s="15" t="s">
        <v>20</v>
      </c>
      <c r="B29" s="47">
        <v>19753.099999999999</v>
      </c>
      <c r="C29" s="47">
        <f t="shared" si="4"/>
        <v>1646.0916666666665</v>
      </c>
      <c r="D29" s="47">
        <v>21467.52</v>
      </c>
      <c r="E29" s="47">
        <f t="shared" si="5"/>
        <v>1788.96</v>
      </c>
      <c r="F29" s="3"/>
      <c r="I29" s="3"/>
    </row>
    <row r="30" spans="1:10" ht="15">
      <c r="A30" s="15" t="s">
        <v>21</v>
      </c>
      <c r="B30" s="47">
        <v>24479.97</v>
      </c>
      <c r="C30" s="47">
        <f t="shared" si="4"/>
        <v>2039.9975000000002</v>
      </c>
      <c r="D30" s="47">
        <v>26628.97</v>
      </c>
      <c r="E30" s="47">
        <f t="shared" si="5"/>
        <v>2219.0808333333334</v>
      </c>
      <c r="F30" s="3"/>
      <c r="I30" s="3"/>
    </row>
    <row r="31" spans="1:10" ht="15">
      <c r="A31" s="15" t="s">
        <v>19</v>
      </c>
      <c r="B31" s="47">
        <v>33175.75</v>
      </c>
      <c r="C31" s="47">
        <f t="shared" si="4"/>
        <v>2764.6458333333335</v>
      </c>
      <c r="D31" s="47">
        <v>35090</v>
      </c>
      <c r="E31" s="47">
        <f t="shared" si="5"/>
        <v>2924.1666666666665</v>
      </c>
      <c r="F31" s="3"/>
      <c r="I31" s="3"/>
    </row>
    <row r="32" spans="1:10" ht="15">
      <c r="A32" s="15" t="s">
        <v>16</v>
      </c>
      <c r="B32" s="47">
        <v>44881.91</v>
      </c>
      <c r="C32" s="47">
        <f t="shared" si="4"/>
        <v>3740.1591666666668</v>
      </c>
      <c r="D32" s="47">
        <v>48821.919999999998</v>
      </c>
      <c r="E32" s="47">
        <f t="shared" si="5"/>
        <v>4068.4933333333333</v>
      </c>
      <c r="F32" s="3"/>
      <c r="I32" s="3"/>
    </row>
    <row r="33" spans="1:10" ht="15">
      <c r="A33" s="15" t="s">
        <v>25</v>
      </c>
      <c r="B33" s="47">
        <v>56064.07</v>
      </c>
      <c r="C33" s="47">
        <f t="shared" si="4"/>
        <v>4672.0058333333336</v>
      </c>
      <c r="D33" s="47">
        <v>60985.72</v>
      </c>
      <c r="E33" s="47">
        <f t="shared" si="5"/>
        <v>5082.1433333333334</v>
      </c>
      <c r="F33" s="3"/>
      <c r="I33" s="3"/>
    </row>
    <row r="34" spans="1:10">
      <c r="A34" s="4"/>
    </row>
    <row r="35" spans="1:10" s="9" customFormat="1" ht="15.75">
      <c r="A35" s="8" t="s">
        <v>48</v>
      </c>
      <c r="B35" s="8"/>
      <c r="F35" s="10"/>
      <c r="G35" s="10"/>
      <c r="H35" s="10"/>
      <c r="I35" s="10"/>
      <c r="J35" s="10"/>
    </row>
  </sheetData>
  <sheetProtection sheet="1" objects="1" scenarios="1" selectLockedCells="1"/>
  <mergeCells count="3">
    <mergeCell ref="A2:C2"/>
    <mergeCell ref="D2:E2"/>
    <mergeCell ref="A1:E1"/>
  </mergeCells>
  <pageMargins left="0.7" right="0.7" top="0.75" bottom="0.75" header="0.3" footer="0.3"/>
  <pageSetup orientation="portrait" r:id="rId1"/>
  <ignoredErrors>
    <ignoredError sqref="C14:C22 D12 D14:D2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workbookViewId="0">
      <selection activeCell="B9" sqref="B9"/>
    </sheetView>
  </sheetViews>
  <sheetFormatPr defaultRowHeight="15"/>
  <cols>
    <col min="1" max="1" width="34.42578125" bestFit="1" customWidth="1"/>
    <col min="2" max="3" width="12.5703125" customWidth="1"/>
  </cols>
  <sheetData>
    <row r="1" spans="1:14" ht="25.5" customHeight="1">
      <c r="A1" s="81" t="s">
        <v>144</v>
      </c>
      <c r="B1" s="81"/>
      <c r="C1" s="81"/>
    </row>
    <row r="2" spans="1:14">
      <c r="A2" s="49" t="s">
        <v>67</v>
      </c>
      <c r="B2" s="49" t="s">
        <v>68</v>
      </c>
      <c r="C2" s="49" t="s">
        <v>69</v>
      </c>
    </row>
    <row r="3" spans="1:14">
      <c r="A3" s="15" t="s">
        <v>60</v>
      </c>
      <c r="B3" s="47">
        <v>1500</v>
      </c>
      <c r="C3" s="15">
        <f>B3*12</f>
        <v>18000</v>
      </c>
      <c r="E3" s="10" t="s">
        <v>44</v>
      </c>
      <c r="F3" s="5"/>
      <c r="G3" s="5"/>
      <c r="H3" s="5"/>
      <c r="I3" s="2"/>
      <c r="J3" s="2"/>
      <c r="K3" s="2"/>
      <c r="L3" s="2"/>
      <c r="M3" s="2"/>
      <c r="N3" s="2"/>
    </row>
    <row r="4" spans="1:14">
      <c r="A4" s="15" t="s">
        <v>61</v>
      </c>
      <c r="B4" s="47">
        <v>1200</v>
      </c>
      <c r="C4" s="15">
        <f t="shared" ref="C4:C30" si="0">B4*12</f>
        <v>14400</v>
      </c>
      <c r="E4" s="5"/>
      <c r="F4" s="5"/>
      <c r="G4" s="3"/>
      <c r="H4" s="5"/>
      <c r="I4" s="2"/>
      <c r="J4" s="2"/>
      <c r="K4" s="2"/>
      <c r="L4" s="2"/>
      <c r="M4" s="2"/>
      <c r="N4" s="2"/>
    </row>
    <row r="5" spans="1:14">
      <c r="A5" s="15" t="s">
        <v>62</v>
      </c>
      <c r="B5" s="47">
        <v>50</v>
      </c>
      <c r="C5" s="15">
        <f t="shared" si="0"/>
        <v>600</v>
      </c>
      <c r="E5" s="10" t="s">
        <v>146</v>
      </c>
      <c r="F5" s="5"/>
      <c r="G5" s="3"/>
      <c r="H5" s="5"/>
      <c r="I5" s="2"/>
      <c r="J5" s="2"/>
      <c r="K5" s="2"/>
      <c r="L5" s="2"/>
      <c r="M5" s="2"/>
      <c r="N5" s="2"/>
    </row>
    <row r="6" spans="1:14">
      <c r="A6" s="15" t="s">
        <v>76</v>
      </c>
      <c r="B6" s="47">
        <v>40</v>
      </c>
      <c r="C6" s="15">
        <f t="shared" si="0"/>
        <v>480</v>
      </c>
    </row>
    <row r="7" spans="1:14">
      <c r="A7" s="15" t="s">
        <v>63</v>
      </c>
      <c r="B7" s="47">
        <v>60</v>
      </c>
      <c r="C7" s="15">
        <f t="shared" si="0"/>
        <v>720</v>
      </c>
    </row>
    <row r="8" spans="1:14">
      <c r="A8" s="15" t="s">
        <v>64</v>
      </c>
      <c r="B8" s="47">
        <v>300</v>
      </c>
      <c r="C8" s="15">
        <f t="shared" si="0"/>
        <v>3600</v>
      </c>
    </row>
    <row r="9" spans="1:14">
      <c r="A9" s="15" t="s">
        <v>72</v>
      </c>
      <c r="B9" s="47">
        <v>500</v>
      </c>
      <c r="C9" s="15">
        <f t="shared" si="0"/>
        <v>6000</v>
      </c>
    </row>
    <row r="10" spans="1:14">
      <c r="A10" s="15" t="s">
        <v>77</v>
      </c>
      <c r="B10" s="47">
        <v>800</v>
      </c>
      <c r="C10" s="15">
        <f t="shared" si="0"/>
        <v>9600</v>
      </c>
    </row>
    <row r="11" spans="1:14">
      <c r="A11" s="15" t="s">
        <v>74</v>
      </c>
      <c r="B11" s="47">
        <v>4000</v>
      </c>
      <c r="C11" s="15">
        <f t="shared" si="0"/>
        <v>48000</v>
      </c>
    </row>
    <row r="12" spans="1:14">
      <c r="A12" s="15" t="s">
        <v>65</v>
      </c>
      <c r="B12" s="47">
        <v>6000</v>
      </c>
      <c r="C12" s="15">
        <f t="shared" si="0"/>
        <v>72000</v>
      </c>
    </row>
    <row r="13" spans="1:14">
      <c r="A13" s="15" t="s">
        <v>66</v>
      </c>
      <c r="B13" s="47">
        <v>60</v>
      </c>
      <c r="C13" s="15">
        <f t="shared" si="0"/>
        <v>720</v>
      </c>
    </row>
    <row r="14" spans="1:14">
      <c r="A14" s="15" t="s">
        <v>70</v>
      </c>
      <c r="B14" s="47">
        <v>600</v>
      </c>
      <c r="C14" s="15">
        <f t="shared" si="0"/>
        <v>7200</v>
      </c>
    </row>
    <row r="15" spans="1:14">
      <c r="A15" s="15" t="s">
        <v>71</v>
      </c>
      <c r="B15" s="47">
        <v>450</v>
      </c>
      <c r="C15" s="15">
        <f t="shared" si="0"/>
        <v>5400</v>
      </c>
    </row>
    <row r="16" spans="1:14">
      <c r="A16" s="15" t="s">
        <v>73</v>
      </c>
      <c r="B16" s="47">
        <v>1000</v>
      </c>
      <c r="C16" s="15">
        <f t="shared" si="0"/>
        <v>12000</v>
      </c>
    </row>
    <row r="17" spans="1:3">
      <c r="A17" s="15" t="s">
        <v>75</v>
      </c>
      <c r="B17" s="47">
        <v>250</v>
      </c>
      <c r="C17" s="15">
        <f t="shared" si="0"/>
        <v>3000</v>
      </c>
    </row>
    <row r="18" spans="1:3">
      <c r="A18" s="47" t="s">
        <v>82</v>
      </c>
      <c r="B18" s="47"/>
      <c r="C18" s="15">
        <v>0</v>
      </c>
    </row>
    <row r="19" spans="1:3">
      <c r="A19" s="47" t="s">
        <v>82</v>
      </c>
      <c r="B19" s="47"/>
      <c r="C19" s="15">
        <f t="shared" si="0"/>
        <v>0</v>
      </c>
    </row>
    <row r="20" spans="1:3">
      <c r="A20" s="47" t="s">
        <v>82</v>
      </c>
      <c r="B20" s="47"/>
      <c r="C20" s="15">
        <f t="shared" si="0"/>
        <v>0</v>
      </c>
    </row>
    <row r="21" spans="1:3">
      <c r="A21" s="47" t="s">
        <v>82</v>
      </c>
      <c r="B21" s="47"/>
      <c r="C21" s="15">
        <f t="shared" si="0"/>
        <v>0</v>
      </c>
    </row>
    <row r="22" spans="1:3">
      <c r="A22" s="47" t="s">
        <v>82</v>
      </c>
      <c r="B22" s="47"/>
      <c r="C22" s="15">
        <f t="shared" si="0"/>
        <v>0</v>
      </c>
    </row>
    <row r="23" spans="1:3">
      <c r="A23" s="47" t="s">
        <v>82</v>
      </c>
      <c r="B23" s="47"/>
      <c r="C23" s="15">
        <f t="shared" si="0"/>
        <v>0</v>
      </c>
    </row>
    <row r="24" spans="1:3">
      <c r="A24" s="47" t="s">
        <v>82</v>
      </c>
      <c r="B24" s="47"/>
      <c r="C24" s="15">
        <f t="shared" si="0"/>
        <v>0</v>
      </c>
    </row>
    <row r="25" spans="1:3">
      <c r="A25" s="47" t="s">
        <v>82</v>
      </c>
      <c r="B25" s="47"/>
      <c r="C25" s="15">
        <f t="shared" si="0"/>
        <v>0</v>
      </c>
    </row>
    <row r="26" spans="1:3">
      <c r="A26" s="47" t="s">
        <v>82</v>
      </c>
      <c r="B26" s="47"/>
      <c r="C26" s="15">
        <f t="shared" si="0"/>
        <v>0</v>
      </c>
    </row>
    <row r="27" spans="1:3">
      <c r="A27" s="47" t="s">
        <v>82</v>
      </c>
      <c r="B27" s="47"/>
      <c r="C27" s="15">
        <f t="shared" si="0"/>
        <v>0</v>
      </c>
    </row>
    <row r="28" spans="1:3">
      <c r="A28" s="47" t="s">
        <v>82</v>
      </c>
      <c r="B28" s="47"/>
      <c r="C28" s="15">
        <f t="shared" si="0"/>
        <v>0</v>
      </c>
    </row>
    <row r="29" spans="1:3">
      <c r="A29" s="47" t="s">
        <v>82</v>
      </c>
      <c r="B29" s="47"/>
      <c r="C29" s="15">
        <f t="shared" si="0"/>
        <v>0</v>
      </c>
    </row>
    <row r="30" spans="1:3">
      <c r="A30" s="47" t="s">
        <v>82</v>
      </c>
      <c r="B30" s="47"/>
      <c r="C30" s="15">
        <f t="shared" si="0"/>
        <v>0</v>
      </c>
    </row>
  </sheetData>
  <sheetProtection sheet="1" objects="1" scenarios="1" selectLockedCells="1"/>
  <mergeCells count="1">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46"/>
  <sheetViews>
    <sheetView workbookViewId="0">
      <selection activeCell="B10" sqref="B10"/>
    </sheetView>
  </sheetViews>
  <sheetFormatPr defaultRowHeight="15"/>
  <cols>
    <col min="1" max="1" width="70.140625" customWidth="1"/>
    <col min="2" max="2" width="14.42578125" bestFit="1" customWidth="1"/>
    <col min="5" max="5" width="40.7109375" bestFit="1" customWidth="1"/>
    <col min="6" max="6" width="14.42578125" bestFit="1" customWidth="1"/>
  </cols>
  <sheetData>
    <row r="1" spans="1:4" ht="32.25" customHeight="1">
      <c r="A1" s="81" t="s">
        <v>142</v>
      </c>
      <c r="B1" s="81"/>
    </row>
    <row r="2" spans="1:4">
      <c r="A2" s="48" t="s">
        <v>101</v>
      </c>
      <c r="B2" s="48" t="s">
        <v>86</v>
      </c>
      <c r="D2" s="10" t="s">
        <v>44</v>
      </c>
    </row>
    <row r="3" spans="1:4">
      <c r="A3" s="15" t="s">
        <v>96</v>
      </c>
      <c r="B3" s="47">
        <v>1500</v>
      </c>
      <c r="D3" s="5"/>
    </row>
    <row r="4" spans="1:4">
      <c r="A4" s="15" t="s">
        <v>87</v>
      </c>
      <c r="B4" s="47">
        <v>32000</v>
      </c>
      <c r="D4" s="10" t="s">
        <v>145</v>
      </c>
    </row>
    <row r="5" spans="1:4">
      <c r="A5" s="15" t="s">
        <v>88</v>
      </c>
      <c r="B5" s="47">
        <v>15000</v>
      </c>
    </row>
    <row r="6" spans="1:4">
      <c r="A6" s="15" t="s">
        <v>89</v>
      </c>
      <c r="B6" s="47">
        <v>560</v>
      </c>
    </row>
    <row r="7" spans="1:4">
      <c r="A7" s="15" t="s">
        <v>90</v>
      </c>
      <c r="B7" s="47">
        <v>350</v>
      </c>
    </row>
    <row r="8" spans="1:4">
      <c r="A8" s="15" t="s">
        <v>91</v>
      </c>
      <c r="B8" s="47">
        <v>250</v>
      </c>
    </row>
    <row r="9" spans="1:4">
      <c r="A9" s="15" t="s">
        <v>92</v>
      </c>
      <c r="B9" s="47">
        <v>300</v>
      </c>
    </row>
    <row r="10" spans="1:4">
      <c r="A10" s="15" t="s">
        <v>93</v>
      </c>
      <c r="B10" s="47">
        <v>8000</v>
      </c>
    </row>
    <row r="11" spans="1:4">
      <c r="A11" s="15" t="s">
        <v>94</v>
      </c>
      <c r="B11" s="47">
        <v>400</v>
      </c>
    </row>
    <row r="12" spans="1:4">
      <c r="A12" s="15" t="s">
        <v>95</v>
      </c>
      <c r="B12" s="47">
        <v>1200</v>
      </c>
    </row>
    <row r="13" spans="1:4">
      <c r="A13" s="15" t="s">
        <v>97</v>
      </c>
      <c r="B13" s="47">
        <v>2500</v>
      </c>
    </row>
    <row r="14" spans="1:4">
      <c r="A14" s="15" t="s">
        <v>102</v>
      </c>
      <c r="B14" s="47">
        <v>45000</v>
      </c>
    </row>
    <row r="15" spans="1:4">
      <c r="A15" s="15" t="s">
        <v>103</v>
      </c>
      <c r="B15" s="47">
        <v>5000</v>
      </c>
    </row>
    <row r="16" spans="1:4">
      <c r="A16" s="15" t="s">
        <v>105</v>
      </c>
      <c r="B16" s="47">
        <v>860</v>
      </c>
    </row>
    <row r="17" spans="1:2">
      <c r="A17" s="15" t="s">
        <v>106</v>
      </c>
      <c r="B17" s="47">
        <v>250</v>
      </c>
    </row>
    <row r="18" spans="1:2">
      <c r="A18" s="15" t="s">
        <v>107</v>
      </c>
      <c r="B18" s="47">
        <v>290</v>
      </c>
    </row>
    <row r="19" spans="1:2">
      <c r="A19" s="15" t="s">
        <v>108</v>
      </c>
      <c r="B19" s="47">
        <v>50</v>
      </c>
    </row>
    <row r="20" spans="1:2">
      <c r="A20" s="15" t="s">
        <v>109</v>
      </c>
      <c r="B20" s="47">
        <v>15000</v>
      </c>
    </row>
    <row r="21" spans="1:2">
      <c r="A21" s="15" t="s">
        <v>110</v>
      </c>
      <c r="B21" s="47">
        <v>100</v>
      </c>
    </row>
    <row r="22" spans="1:2">
      <c r="A22" s="15" t="s">
        <v>111</v>
      </c>
      <c r="B22" s="47">
        <v>5</v>
      </c>
    </row>
    <row r="23" spans="1:2">
      <c r="A23" s="15" t="s">
        <v>112</v>
      </c>
      <c r="B23" s="47">
        <v>800</v>
      </c>
    </row>
    <row r="24" spans="1:2">
      <c r="A24" s="15" t="s">
        <v>113</v>
      </c>
      <c r="B24" s="47">
        <v>250</v>
      </c>
    </row>
    <row r="25" spans="1:2">
      <c r="A25" s="15" t="s">
        <v>114</v>
      </c>
      <c r="B25" s="47">
        <v>20000</v>
      </c>
    </row>
    <row r="26" spans="1:2">
      <c r="A26" s="15" t="s">
        <v>115</v>
      </c>
      <c r="B26" s="47">
        <v>250</v>
      </c>
    </row>
    <row r="27" spans="1:2">
      <c r="A27" s="15" t="s">
        <v>116</v>
      </c>
      <c r="B27" s="47">
        <v>450</v>
      </c>
    </row>
    <row r="28" spans="1:2">
      <c r="A28" s="15" t="s">
        <v>117</v>
      </c>
      <c r="B28" s="47">
        <v>1000</v>
      </c>
    </row>
    <row r="29" spans="1:2">
      <c r="A29" s="15" t="s">
        <v>118</v>
      </c>
      <c r="B29" s="47">
        <v>40</v>
      </c>
    </row>
    <row r="30" spans="1:2">
      <c r="A30" s="15" t="s">
        <v>119</v>
      </c>
      <c r="B30" s="47">
        <v>7.63</v>
      </c>
    </row>
    <row r="31" spans="1:2">
      <c r="A31" s="15" t="s">
        <v>120</v>
      </c>
      <c r="B31" s="47">
        <v>59</v>
      </c>
    </row>
    <row r="32" spans="1:2">
      <c r="A32" s="15" t="s">
        <v>121</v>
      </c>
      <c r="B32" s="47">
        <v>62000</v>
      </c>
    </row>
    <row r="33" spans="1:2">
      <c r="A33" s="15" t="s">
        <v>122</v>
      </c>
      <c r="B33" s="47">
        <v>44000</v>
      </c>
    </row>
    <row r="34" spans="1:2">
      <c r="A34" s="47" t="s">
        <v>82</v>
      </c>
      <c r="B34" s="47">
        <v>0</v>
      </c>
    </row>
    <row r="35" spans="1:2">
      <c r="A35" s="47" t="s">
        <v>82</v>
      </c>
      <c r="B35" s="47">
        <v>0</v>
      </c>
    </row>
    <row r="36" spans="1:2">
      <c r="A36" s="47" t="s">
        <v>82</v>
      </c>
      <c r="B36" s="47">
        <v>0</v>
      </c>
    </row>
    <row r="37" spans="1:2">
      <c r="A37" s="47" t="s">
        <v>82</v>
      </c>
      <c r="B37" s="47">
        <v>0</v>
      </c>
    </row>
    <row r="38" spans="1:2">
      <c r="A38" s="47" t="s">
        <v>82</v>
      </c>
      <c r="B38" s="47">
        <v>0</v>
      </c>
    </row>
    <row r="39" spans="1:2">
      <c r="A39" s="47" t="s">
        <v>82</v>
      </c>
      <c r="B39" s="47">
        <v>0</v>
      </c>
    </row>
    <row r="40" spans="1:2">
      <c r="A40" s="47" t="s">
        <v>82</v>
      </c>
      <c r="B40" s="47">
        <v>0</v>
      </c>
    </row>
    <row r="41" spans="1:2">
      <c r="A41" s="47" t="s">
        <v>82</v>
      </c>
      <c r="B41" s="47">
        <v>0</v>
      </c>
    </row>
    <row r="42" spans="1:2">
      <c r="A42" s="47" t="s">
        <v>82</v>
      </c>
      <c r="B42" s="47">
        <v>0</v>
      </c>
    </row>
    <row r="43" spans="1:2">
      <c r="A43" s="47" t="s">
        <v>82</v>
      </c>
      <c r="B43" s="47">
        <v>0</v>
      </c>
    </row>
    <row r="44" spans="1:2">
      <c r="A44" s="47" t="s">
        <v>82</v>
      </c>
      <c r="B44" s="47">
        <v>0</v>
      </c>
    </row>
    <row r="45" spans="1:2">
      <c r="A45" s="47" t="s">
        <v>82</v>
      </c>
      <c r="B45" s="47">
        <v>0</v>
      </c>
    </row>
    <row r="46" spans="1:2">
      <c r="A46" s="47" t="s">
        <v>82</v>
      </c>
      <c r="B46" s="47">
        <v>0</v>
      </c>
    </row>
  </sheetData>
  <sheetProtection sheet="1" objects="1" scenarios="1" selectLockedCells="1"/>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8e6c43a-9e99-4bdd-9574-a0fa4ea3b61e" ContentTypeId="0x01010023A92725C93E4830A7421C44D384B7FC" PreviousValue="false"/>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8264c5cc-ec60-4b56-8111-ce635d3d139a">
      <Value>353</Value>
    </TaxCatchAll>
    <UNDP_POPP_PLANNED_REVIEWDATE xmlns="8264c5cc-ec60-4b56-8111-ce635d3d139a" xsi:nil="true"/>
    <UNDP_POPP_DOCUMENT_LANGUAGE xmlns="8264c5cc-ec60-4b56-8111-ce635d3d139a">English</UNDP_POPP_DOCUMENT_LANGUAG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UNDP_POPP_NOTE xmlns="8264c5cc-ec60-4b56-8111-ce635d3d139a" xsi:nil="true"/>
    <UNDP_POPP_BUSINESSUNITID_HIDDEN xmlns="8264c5cc-ec60-4b56-8111-ce635d3d139a" xsi:nil="true"/>
    <UNDP_POPP_TITLE_EN xmlns="8264c5cc-ec60-4b56-8111-ce635d3d139a">Budget of Presence</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Administrative Services</TermName>
          <TermId xmlns="http://schemas.microsoft.com/office/infopath/2007/PartnerControls">a78f4201-2936-4934-95ba-30c4111d72d7</TermId>
        </TermInfo>
      </Terms>
    </l0e6ef0c43e74560bd7f3acd1f5e8571>
    <Location xmlns="e560140e-7b2f-4392-90df-e7567e3021a3" xsi:nil="true"/>
    <_dlc_DocId xmlns="8264c5cc-ec60-4b56-8111-ce635d3d139a">POPP-11-1314</_dlc_DocId>
    <_dlc_DocIdUrl xmlns="8264c5cc-ec60-4b56-8111-ce635d3d139a">
      <Url>https://popp.undp.org/_layouts/15/DocIdRedir.aspx?ID=POPP-11-1314</Url>
      <Description>POPP-11-1314</Description>
    </_dlc_DocIdUrl>
    <UNDP_POPP_REFITEM_VERSION xmlns="8264c5cc-ec60-4b56-8111-ce635d3d139a">1</UNDP_POPP_REFITEM_VERSION>
    <DLCPolicyLabelLock xmlns="e560140e-7b2f-4392-90df-e7567e3021a3" xsi:nil="true"/>
    <DLCPolicyLabelClientValue xmlns="e560140e-7b2f-4392-90df-e7567e3021a3" xsi:nil="true"/>
    <UNDP_POPP_LASTMODIFIED xmlns="8264c5cc-ec60-4b56-8111-ce635d3d139a" xsi:nil="true"/>
    <DLCPolicyLabelValue xmlns="e560140e-7b2f-4392-90df-e7567e3021a3">Effective Date: {Effective Date}                                                Version #: {POPPRefItemVersion}</DLCPolicyLabelValue>
    <UNDP_POPP_REJECT_COMMENTS xmlns="8264c5cc-ec60-4b56-8111-ce635d3d139a" xsi:nil="true"/>
    <POPPIsArchived xmlns="e560140e-7b2f-4392-90df-e7567e3021a3">false</POPPIsArchived>
  </documentManagement>
</p:properties>
</file>

<file path=customXml/item6.xml><?xml version="1.0" encoding="utf-8"?>
<?mso-contentType ?>
<PolicyDirtyBag xmlns="microsoft.office.server.policy.changes">
  <Microsoft.Office.RecordsManagement.PolicyFeatures.PolicyLabel op="Change"/>
</PolicyDirtyBag>
</file>

<file path=customXml/item7.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A8C03-CC47-42D2-8AC6-405D79C850C2}">
  <ds:schemaRefs>
    <ds:schemaRef ds:uri="http://schemas.microsoft.com/sharepoint/v3/contenttype/forms"/>
  </ds:schemaRefs>
</ds:datastoreItem>
</file>

<file path=customXml/itemProps2.xml><?xml version="1.0" encoding="utf-8"?>
<ds:datastoreItem xmlns:ds="http://schemas.openxmlformats.org/officeDocument/2006/customXml" ds:itemID="{8CDF0F80-9EE4-4214-A2C9-5CB126011E87}">
  <ds:schemaRefs>
    <ds:schemaRef ds:uri="Microsoft.SharePoint.Taxonomy.ContentTypeSync"/>
  </ds:schemaRefs>
</ds:datastoreItem>
</file>

<file path=customXml/itemProps3.xml><?xml version="1.0" encoding="utf-8"?>
<ds:datastoreItem xmlns:ds="http://schemas.openxmlformats.org/officeDocument/2006/customXml" ds:itemID="{8E5D96D7-36D1-4F39-928D-374E13C55D2F}"/>
</file>

<file path=customXml/itemProps4.xml><?xml version="1.0" encoding="utf-8"?>
<ds:datastoreItem xmlns:ds="http://schemas.openxmlformats.org/officeDocument/2006/customXml" ds:itemID="{B5FE7242-867F-45CE-AE5E-210994EEADC5}"/>
</file>

<file path=customXml/itemProps5.xml><?xml version="1.0" encoding="utf-8"?>
<ds:datastoreItem xmlns:ds="http://schemas.openxmlformats.org/officeDocument/2006/customXml" ds:itemID="{B52E5E53-5150-459D-803F-0B9415AB654E}"/>
</file>

<file path=customXml/itemProps6.xml><?xml version="1.0" encoding="utf-8"?>
<ds:datastoreItem xmlns:ds="http://schemas.openxmlformats.org/officeDocument/2006/customXml" ds:itemID="{D26BFBBD-46EC-4F5C-A1C1-D5405CC72735}"/>
</file>

<file path=customXml/itemProps7.xml><?xml version="1.0" encoding="utf-8"?>
<ds:datastoreItem xmlns:ds="http://schemas.openxmlformats.org/officeDocument/2006/customXml" ds:itemID="{1D3AA942-A3A9-454F-A3F7-4BDE39311D37}"/>
</file>

<file path=customXml/itemProps8.xml><?xml version="1.0" encoding="utf-8"?>
<ds:datastoreItem xmlns:ds="http://schemas.openxmlformats.org/officeDocument/2006/customXml" ds:itemID="{A25A8C03-CC47-42D2-8AC6-405D79C850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5</vt:i4>
      </vt:variant>
    </vt:vector>
  </HeadingPairs>
  <TitlesOfParts>
    <vt:vector size="12" baseType="lpstr">
      <vt:lpstr>Cost overview</vt:lpstr>
      <vt:lpstr>Coordination and Management</vt:lpstr>
      <vt:lpstr>Project execution</vt:lpstr>
      <vt:lpstr>UN Coordination</vt:lpstr>
      <vt:lpstr>HR Scales</vt:lpstr>
      <vt:lpstr>GOE scales</vt:lpstr>
      <vt:lpstr>Equipment &amp; services</vt:lpstr>
      <vt:lpstr>all_equipment</vt:lpstr>
      <vt:lpstr>all_equipment_security</vt:lpstr>
      <vt:lpstr>All_running_costs</vt:lpstr>
      <vt:lpstr>allscales</vt:lpstr>
      <vt:lpstr>scales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Budget-of-Presence</dc:title>
  <dc:creator>Georges Van Montfort</dc:creator>
  <cp:lastModifiedBy>admin</cp:lastModifiedBy>
  <cp:lastPrinted>2008-04-09T09:06:34Z</cp:lastPrinted>
  <dcterms:created xsi:type="dcterms:W3CDTF">2008-04-04T05:53:07Z</dcterms:created>
  <dcterms:modified xsi:type="dcterms:W3CDTF">2016-05-12T19:27:28Z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70876e04-49fe-48dc-89f8-ba8b68da2c01</vt:lpwstr>
  </property>
  <property fmtid="{D5CDD505-2E9C-101B-9397-08002B2CF9AE}" pid="4" name="UNDPPOPPKeywords">
    <vt:lpwstr>496;#establishing and closing presence outside a country office|96380920-9e76-4e45-bb34-619e8bd38f8b;#562;#form|46478408-d74e-456d-b73e-0104fd42ca44;#960;#Template|7aeb4928-3878-4c2c-b298-3353c8db8bab</vt:lpwstr>
  </property>
  <property fmtid="{D5CDD505-2E9C-101B-9397-08002B2CF9AE}" pid="5" name="_dlc_DocId">
    <vt:lpwstr>UNDPGBL-537-42</vt:lpwstr>
  </property>
  <property fmtid="{D5CDD505-2E9C-101B-9397-08002B2CF9AE}" pid="6" name="_dlc_DocIdUrl">
    <vt:lpwstr>https://intranet.undp.org/global/documents/_layouts/DocIdRedir.aspx?ID=UNDPGBL-537-42, UNDPGBL-537-42</vt:lpwstr>
  </property>
  <property fmtid="{D5CDD505-2E9C-101B-9397-08002B2CF9AE}" pid="7" name="BusinessUnit">
    <vt:lpwstr>353;#Administrative Services|a78f4201-2936-4934-95ba-30c4111d72d7</vt:lpwstr>
  </property>
  <property fmtid="{D5CDD505-2E9C-101B-9397-08002B2CF9AE}" pid="8" name="POPPBusinessProcess">
    <vt:lpwstr/>
  </property>
  <property fmtid="{D5CDD505-2E9C-101B-9397-08002B2CF9AE}" pid="9" name="l0e6ef0c43e74560bd7f3acd1f5e8571">
    <vt:lpwstr>Administrative Services|a78f4201-2936-4934-95ba-30c4111d72d7</vt:lpwstr>
  </property>
  <property fmtid="{D5CDD505-2E9C-101B-9397-08002B2CF9AE}" pid="10" name="UNDP_POPP_BUSINESSUNIT">
    <vt:lpwstr>353;#Administrative Services|a78f4201-2936-4934-95ba-30c4111d72d7</vt:lpwstr>
  </property>
</Properties>
</file>