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showPivotChartFilter="1" defaultThemeVersion="124226"/>
  <mc:AlternateContent xmlns:mc="http://schemas.openxmlformats.org/markup-compatibility/2006">
    <mc:Choice Requires="x15">
      <x15ac:absPath xmlns:x15ac="http://schemas.microsoft.com/office/spreadsheetml/2010/11/ac" url="https://undp-my.sharepoint.com/personal/batdolgor_chuluun_undp_org/Documents/Shared with Everyone/Cost recovery/POPP/"/>
    </mc:Choice>
  </mc:AlternateContent>
  <workbookProtection workbookAlgorithmName="SHA-512" workbookHashValue="T011X+qiAFmjoMufmILobz+fofljcDj1hKDpzJgh2IzUAFJUXytSWmXblBt6oKqVJZLZtQNmswvAls9HS87y7A==" workbookSaltValue="zqrn6px5CiOmRJ3QFjBPuw==" workbookSpinCount="100000" lockStructure="1"/>
  <bookViews>
    <workbookView xWindow="0" yWindow="0" windowWidth="25200" windowHeight="12570"/>
  </bookViews>
  <sheets>
    <sheet name="GMS Calculator_All exc VertFund" sheetId="1866" r:id="rId1"/>
    <sheet name="GMS calculator GEF MP GFATM" sheetId="1859" r:id="rId2"/>
    <sheet name="Vertical Funds GMS distribution" sheetId="1865" r:id="rId3"/>
    <sheet name="POPP GMS distribution" sheetId="1862" state="hidden" r:id="rId4"/>
    <sheet name="dataRates" sheetId="1858" state="hidden" r:id="rId5"/>
  </sheets>
  <externalReferences>
    <externalReference r:id="rId6"/>
    <externalReference r:id="rId7"/>
  </externalReferences>
  <definedNames>
    <definedName name="_xlnm._FilterDatabase" localSheetId="1" hidden="1">'GMS calculator GEF MP GFATM'!$B$7:$G$7</definedName>
    <definedName name="_xlnm._FilterDatabase" localSheetId="0" hidden="1">'GMS Calculator_All exc VertFund'!$B$8:$F$8</definedName>
    <definedName name="dataBureau">[1]dataBureau!$B$2:$D$360</definedName>
    <definedName name="dataFund">[1]dataFund!$B$2:$C$1080</definedName>
    <definedName name="dataGMSctgy">'[2]Reference Tables'!$B$4:$C$20</definedName>
    <definedName name="dataModality">dataRates!$B$2:$B$8</definedName>
    <definedName name="dataRates">dataRates!$B$1:$J$8</definedName>
    <definedName name="_xlnm.Print_Area" localSheetId="1">'GMS calculator GEF MP GFATM'!$B$1:$H$31</definedName>
    <definedName name="_xlnm.Print_Area" localSheetId="0">'GMS Calculator_All exc VertFund'!$B$1:$I$24</definedName>
    <definedName name="_xlnm.Print_Area" localSheetId="3">'POPP GMS distribution'!$A$1:$M$37</definedName>
    <definedName name="_xlnm.Print_Area" localSheetId="2">'Vertical Funds GMS distribution'!$A$1:$I$24</definedName>
  </definedNames>
  <calcPr calcId="152511"/>
</workbook>
</file>

<file path=xl/calcChain.xml><?xml version="1.0" encoding="utf-8"?>
<calcChain xmlns="http://schemas.openxmlformats.org/spreadsheetml/2006/main">
  <c r="G7" i="1859" l="1"/>
  <c r="H14" i="1859" s="1"/>
  <c r="H16" i="1859" s="1"/>
  <c r="E21" i="1859"/>
  <c r="F20" i="1858"/>
  <c r="L20" i="1858" s="1"/>
  <c r="F19" i="1858"/>
  <c r="L19" i="1858" s="1"/>
  <c r="I12" i="1866"/>
  <c r="I18" i="1866" s="1"/>
  <c r="I20" i="1865"/>
  <c r="E18" i="1865"/>
  <c r="I18" i="1865" s="1"/>
  <c r="E17" i="1865"/>
  <c r="I17" i="1865" s="1"/>
  <c r="E16" i="1865"/>
  <c r="I16" i="1865" s="1"/>
  <c r="E15" i="1865"/>
  <c r="I15" i="1865" s="1"/>
  <c r="E14" i="1865"/>
  <c r="I14" i="1865" s="1"/>
  <c r="E13" i="1865"/>
  <c r="I13" i="1865" s="1"/>
  <c r="E12" i="1865"/>
  <c r="I12" i="1865" s="1"/>
  <c r="E11" i="1865"/>
  <c r="I11" i="1865" s="1"/>
  <c r="E6" i="1865"/>
  <c r="I6" i="1865" s="1"/>
  <c r="E5" i="1865"/>
  <c r="I5" i="1865" s="1"/>
  <c r="I14" i="1866" l="1"/>
  <c r="I15" i="1866" s="1"/>
  <c r="F28" i="1858"/>
  <c r="L28" i="1858"/>
  <c r="F27" i="1858"/>
  <c r="L27" i="1858"/>
  <c r="F25" i="1858"/>
  <c r="L25" i="1858"/>
  <c r="F24" i="1858"/>
  <c r="L24" i="1858" s="1"/>
  <c r="F23" i="1858"/>
  <c r="L23" i="1858"/>
  <c r="F22" i="1858"/>
  <c r="L22" i="1858" s="1"/>
  <c r="F21" i="1858"/>
  <c r="L21" i="1858"/>
  <c r="F26" i="1858"/>
  <c r="L26" i="1858" s="1"/>
  <c r="M33" i="1862"/>
  <c r="F31" i="1862"/>
  <c r="M31" i="1862"/>
  <c r="F30" i="1862"/>
  <c r="M30" i="1862"/>
  <c r="F29" i="1862"/>
  <c r="M29" i="1862"/>
  <c r="F28" i="1862"/>
  <c r="M28" i="1862"/>
  <c r="F27" i="1862"/>
  <c r="M27" i="1862"/>
  <c r="F26" i="1862"/>
  <c r="M26" i="1862"/>
  <c r="F25" i="1862"/>
  <c r="M25" i="1862"/>
  <c r="F24" i="1862"/>
  <c r="M24" i="1862"/>
  <c r="F13" i="1862"/>
  <c r="M13" i="1862"/>
  <c r="F19" i="1862"/>
  <c r="M19" i="1862"/>
  <c r="M15" i="1862"/>
  <c r="F5" i="1862"/>
  <c r="M5" i="1862"/>
  <c r="F11" i="1862"/>
  <c r="M11" i="1862"/>
  <c r="F20" i="1862"/>
  <c r="M20" i="1862"/>
  <c r="L17" i="1862"/>
  <c r="L16" i="1862"/>
  <c r="I16" i="1862"/>
  <c r="J17" i="1862"/>
  <c r="G16" i="1862"/>
  <c r="G17" i="1862"/>
  <c r="M17" i="1862"/>
  <c r="M16" i="1862"/>
  <c r="K5" i="1858"/>
  <c r="K6" i="1858"/>
  <c r="K8" i="1858"/>
  <c r="K7" i="1858"/>
  <c r="K4" i="1858"/>
  <c r="K3" i="1858"/>
  <c r="C24" i="1859" l="1"/>
  <c r="E24" i="1859"/>
  <c r="B24" i="1859"/>
  <c r="G24" i="1859"/>
  <c r="F24" i="1859"/>
  <c r="D24" i="1859" l="1"/>
  <c r="H24" i="1859" s="1"/>
  <c r="C26" i="1859" s="1"/>
  <c r="F26" i="1859" l="1"/>
  <c r="G26" i="1859"/>
  <c r="E26" i="1859"/>
  <c r="B26" i="1859"/>
  <c r="D26" i="1859" s="1"/>
  <c r="H26" i="1859" l="1"/>
</calcChain>
</file>

<file path=xl/sharedStrings.xml><?xml version="1.0" encoding="utf-8"?>
<sst xmlns="http://schemas.openxmlformats.org/spreadsheetml/2006/main" count="180" uniqueCount="118">
  <si>
    <t>Total</t>
  </si>
  <si>
    <t>COrate</t>
  </si>
  <si>
    <t>RBrate</t>
  </si>
  <si>
    <t>Key</t>
  </si>
  <si>
    <t>CentralRate</t>
  </si>
  <si>
    <t>Amounts</t>
  </si>
  <si>
    <t>Percentages</t>
  </si>
  <si>
    <t>Choose from dropdown list</t>
  </si>
  <si>
    <t>BPPSrate</t>
  </si>
  <si>
    <t>I. Data Entry</t>
  </si>
  <si>
    <t>II. Results</t>
  </si>
  <si>
    <t>General Management Services Fee:</t>
  </si>
  <si>
    <t xml:space="preserve">GMS Income Internal Distribution </t>
  </si>
  <si>
    <t>Total GMS</t>
  </si>
  <si>
    <t>Regional Projects</t>
  </si>
  <si>
    <t>Global Projects</t>
  </si>
  <si>
    <t>CO Strategic Pool</t>
  </si>
  <si>
    <t>GFATM projects</t>
  </si>
  <si>
    <t>xxxx</t>
  </si>
  <si>
    <t xml:space="preserve"> Montreal Protocol projects</t>
  </si>
  <si>
    <t>GEF Projects:</t>
  </si>
  <si>
    <t>GMS rates - Type of Projects</t>
  </si>
  <si>
    <t>CO - indicative share</t>
  </si>
  <si>
    <t>RB indicative share</t>
  </si>
  <si>
    <t>Regional Cost Center</t>
  </si>
  <si>
    <t>Central Services</t>
  </si>
  <si>
    <t>BPPS</t>
  </si>
  <si>
    <t>GEF unit</t>
  </si>
  <si>
    <t>GEF, LDCF, SCCF, NPIF stand-alone project budget (Fund 62000 62160 62180 62190, donor 10003)</t>
  </si>
  <si>
    <t>GEF, LDCF, SCCF, NPIF stand-alone project budget =&lt;$10m (Fund 62000 62160 62180 62190, donor 10003)</t>
  </si>
  <si>
    <t>GEF, LDCF, SCCF, NPIF stand-alone project budget &gt;$10m (Fund 62000 62160 62180 62190, donor 10003)</t>
  </si>
  <si>
    <t>Adaptation Funded projects (Fund 62040, donor 11602)</t>
  </si>
  <si>
    <t xml:space="preserve">GEF SGP upgraded country projects receiving 8% GMS </t>
  </si>
  <si>
    <t>GEF SGP global projects (Fund 62141, donor 10003)</t>
  </si>
  <si>
    <t>GEF child project approved under a programmatic approach budget =&lt;$10m (Fund 62000 62160 62180 62190, donor 10003)</t>
  </si>
  <si>
    <t>GEF child project approved under a programmatic approach budget &gt;$10m (Fund 62000 62160 62180 62190, donor 10003)</t>
  </si>
  <si>
    <t xml:space="preserve">Various, min 8% </t>
  </si>
  <si>
    <t>GEF Cost-sharing Fund (62040, donor xxxxx) (Use same GMS distribution under respective GMS rate; e.g, if GMS rate is 9.5%, follow item 2 above)</t>
  </si>
  <si>
    <t>Various</t>
  </si>
  <si>
    <t>Other projects approved by GEF Council before July 2010 (Centrally managed by UNDP-GEF Unit via GLJE)</t>
  </si>
  <si>
    <t>*Non-core donor projects managed by Central Bureaux such as IEO,HDRO,UNSSC, and BERA</t>
  </si>
  <si>
    <t>CRU</t>
  </si>
  <si>
    <t>Country Projects - Crisis TTF</t>
  </si>
  <si>
    <t>a</t>
  </si>
  <si>
    <t>b</t>
  </si>
  <si>
    <t>c=a+b</t>
  </si>
  <si>
    <t>d</t>
  </si>
  <si>
    <t>e</t>
  </si>
  <si>
    <t>f</t>
  </si>
  <si>
    <t>Montreal Protocol projects</t>
  </si>
  <si>
    <t>Note 1</t>
  </si>
  <si>
    <t>Total Regional Cost center</t>
  </si>
  <si>
    <t xml:space="preserve">1.a </t>
  </si>
  <si>
    <t>1.b</t>
  </si>
  <si>
    <t xml:space="preserve">3.a </t>
  </si>
  <si>
    <t>3.b</t>
  </si>
  <si>
    <t>3.c</t>
  </si>
  <si>
    <t>GMS internal distribution as per  UNDP Executive Group (EG) decision, 19 February 2016</t>
  </si>
  <si>
    <t>Effective 1 January 2016</t>
  </si>
  <si>
    <t>Country projects except Crisis TTF</t>
  </si>
  <si>
    <t xml:space="preserve"> Country projects - Crisis TTF</t>
  </si>
  <si>
    <t>Global Projects - BPPS</t>
  </si>
  <si>
    <t xml:space="preserve"> Global Projects - CRU </t>
  </si>
  <si>
    <t xml:space="preserve"> Global Projects - Central Bureaux*</t>
  </si>
  <si>
    <t>Funding
Stream</t>
  </si>
  <si>
    <t>3rd Party Cost sharing</t>
  </si>
  <si>
    <t>Trust Funds</t>
  </si>
  <si>
    <t xml:space="preserve">Govt Cost Sharing </t>
  </si>
  <si>
    <t>LOTFA</t>
  </si>
  <si>
    <t>EU</t>
  </si>
  <si>
    <t>TTF excluding Crisis TTF</t>
  </si>
  <si>
    <t>Crisis TTF</t>
  </si>
  <si>
    <t>All sources of funds</t>
  </si>
  <si>
    <t>GFATM funds</t>
  </si>
  <si>
    <t>MP funds</t>
  </si>
  <si>
    <t>Central Bureaux*</t>
  </si>
  <si>
    <t xml:space="preserve"> GFATM/ MP units</t>
  </si>
  <si>
    <t>CO strategic Reserve**</t>
  </si>
  <si>
    <t>Step 3 - Enter total GEF grant amount in USD (programmable budget excluding GMS)</t>
  </si>
  <si>
    <t>Step 2 - GMS rate (automatically populated):</t>
  </si>
  <si>
    <t>Programmable budget (refer to Note 2)</t>
  </si>
  <si>
    <t>Various, 8% minimum</t>
  </si>
  <si>
    <t>10% GEF, LDCF, SCCF, NPIF stand-alone project budget (Fund 62000 62160 62180 62190, donor 10003)</t>
  </si>
  <si>
    <t>9.5% GEF, LDCF, SCCF, NPIF stand-alone project budget =&lt;$10m (Fund 62000 62160 62180 62190, donor 10003)</t>
  </si>
  <si>
    <t>9% GEF, LDCF, SCCF, NPIF stand-alone project budget &gt;$10m (Fund 62000 62160 62180 62190, donor 10003)</t>
  </si>
  <si>
    <t>8.5% Adaptation Funded projects (Fund 62040, donor 11602)</t>
  </si>
  <si>
    <t xml:space="preserve">8% GEF SGP upgraded country projects receiving 8% GMS </t>
  </si>
  <si>
    <t>4% GEF SGP global projects (Fund 62141, donor 10003)</t>
  </si>
  <si>
    <t>9.5% GEF child project approved under a programmatic approach budget =&lt;$10m (Fund 62000 62160 62180 62190, donor 10003)</t>
  </si>
  <si>
    <t>9% GEF child project approved under a programmatic approach budget &gt;$10m (Fund 62000 62160 62180 62190, donor 10003)</t>
  </si>
  <si>
    <t>**CO share of GMS earnings on Regionally and Globally Implemented projects is proposed to be allocated to a strategic pool for operational/management support in country offices as per EG decision in 2015</t>
  </si>
  <si>
    <t>Select GEF projects</t>
  </si>
  <si>
    <t>Effective 1 January 2017</t>
  </si>
  <si>
    <t>g</t>
  </si>
  <si>
    <t>Fund Code</t>
  </si>
  <si>
    <t>GMS Income  credited to  54010 account</t>
  </si>
  <si>
    <t xml:space="preserve">GMS internal distribution as per  UNDP Executive Group (EG) decision, 19 February 2016  - VERTIFICAL FUNDS - GFATM, Montreal Protocol and GEF </t>
  </si>
  <si>
    <t>All Projects - All SOF except GFATM/GEF/MP</t>
  </si>
  <si>
    <t>Step 1 - Enter contribution amount in USD</t>
  </si>
  <si>
    <t>Step 2 - Enter GMS rate:</t>
  </si>
  <si>
    <t>General Management Services (GMS) Income Calculator
All PROJECTS - ALL SOF except GEF/GFATM/MP projects 
effective 1 January 2017</t>
  </si>
  <si>
    <t xml:space="preserve">Note 1 - GMS income is no longer distributed to the units, instead it is accumulated in a XB fund  subject to  further allocation in accordance with the annual integrated  workplanning. </t>
  </si>
  <si>
    <r>
      <t xml:space="preserve">General Management Services Fee </t>
    </r>
    <r>
      <rPr>
        <sz val="15"/>
        <rFont val="Calibri"/>
        <family val="2"/>
        <scheme val="minor"/>
      </rPr>
      <t>(enter  GMS amount in Atlas project budget under 75100 account):</t>
    </r>
  </si>
  <si>
    <r>
      <t xml:space="preserve">Programmable budget </t>
    </r>
    <r>
      <rPr>
        <sz val="15"/>
        <rFont val="Calibri"/>
        <family val="2"/>
        <scheme val="minor"/>
      </rPr>
      <t>(Atlas project budget, use relevant budget accounts such as travel, service contracts, rent):</t>
    </r>
  </si>
  <si>
    <t>Select projects</t>
  </si>
  <si>
    <t>General Management Services (GMS) Income Calculator 
GFATM, Montreal Protocol and GEF funds
effective  1 January 2017</t>
  </si>
  <si>
    <t>Total budget</t>
  </si>
  <si>
    <t>POPP</t>
  </si>
  <si>
    <t>Step 1 - Chose Vertical Fund project modality using dropdown list:</t>
  </si>
  <si>
    <r>
      <t xml:space="preserve">Indicative </t>
    </r>
    <r>
      <rPr>
        <b/>
        <sz val="11"/>
        <color indexed="8"/>
        <rFont val="Calibri"/>
        <family val="2"/>
      </rPr>
      <t>RB share</t>
    </r>
    <r>
      <rPr>
        <sz val="11"/>
        <color indexed="8"/>
        <rFont val="Calibri"/>
        <family val="2"/>
      </rPr>
      <t xml:space="preserve">
</t>
    </r>
    <r>
      <rPr>
        <sz val="11"/>
        <color theme="3"/>
        <rFont val="Calibri"/>
        <family val="2"/>
      </rPr>
      <t>Fund 11300</t>
    </r>
    <r>
      <rPr>
        <sz val="11"/>
        <color indexed="8"/>
        <rFont val="Calibri"/>
        <family val="2"/>
      </rPr>
      <t xml:space="preserve">
RB Department 
OU  H0X</t>
    </r>
  </si>
  <si>
    <r>
      <t xml:space="preserve">Indicative </t>
    </r>
    <r>
      <rPr>
        <b/>
        <sz val="11"/>
        <color indexed="8"/>
        <rFont val="Calibri"/>
        <family val="2"/>
      </rPr>
      <t>CO Share</t>
    </r>
    <r>
      <rPr>
        <sz val="11"/>
        <color indexed="8"/>
        <rFont val="Calibri"/>
        <family val="2"/>
      </rPr>
      <t xml:space="preserve">
</t>
    </r>
    <r>
      <rPr>
        <sz val="11"/>
        <color theme="3"/>
        <rFont val="Calibri"/>
        <family val="2"/>
      </rPr>
      <t>Fund 11300</t>
    </r>
    <r>
      <rPr>
        <sz val="11"/>
        <color indexed="8"/>
        <rFont val="Calibri"/>
        <family val="2"/>
      </rPr>
      <t xml:space="preserve">
CO Department
CO OU</t>
    </r>
  </si>
  <si>
    <r>
      <t xml:space="preserve">BPPS
</t>
    </r>
    <r>
      <rPr>
        <sz val="11"/>
        <color theme="3"/>
        <rFont val="Calibri"/>
        <family val="2"/>
      </rPr>
      <t>Fund 11300</t>
    </r>
    <r>
      <rPr>
        <b/>
        <sz val="11"/>
        <color indexed="8"/>
        <rFont val="Calibri"/>
        <family val="2"/>
      </rPr>
      <t xml:space="preserve">
Dept 29001 
OU H70</t>
    </r>
  </si>
  <si>
    <t>Note 1 - GEF GMS distributions vary by fund and donor. For more information, please contact GEF and MP Units.</t>
  </si>
  <si>
    <t>Note 3 - UNV GMS distribution is excluded and remains unchanged.</t>
  </si>
  <si>
    <r>
      <rPr>
        <b/>
        <sz val="11"/>
        <color indexed="8"/>
        <rFont val="Calibri"/>
        <family val="2"/>
      </rPr>
      <t>Central Services</t>
    </r>
    <r>
      <rPr>
        <sz val="11"/>
        <color indexed="8"/>
        <rFont val="Calibri"/>
        <family val="2"/>
      </rPr>
      <t xml:space="preserve">
</t>
    </r>
    <r>
      <rPr>
        <sz val="11"/>
        <color theme="3"/>
        <rFont val="Calibri"/>
        <family val="2"/>
      </rPr>
      <t>Fund 11000</t>
    </r>
    <r>
      <rPr>
        <sz val="11"/>
        <color indexed="8"/>
        <rFont val="Calibri"/>
        <family val="2"/>
      </rPr>
      <t xml:space="preserve">
Dept 10801
</t>
    </r>
    <r>
      <rPr>
        <b/>
        <sz val="11"/>
        <color indexed="8"/>
        <rFont val="Calibri"/>
        <family val="2"/>
      </rPr>
      <t>OU H22</t>
    </r>
  </si>
  <si>
    <t>Note 3 - GFATM projects GMS budgets are included in the project budget and GMS rates are entered by the country offices in Atlas.</t>
  </si>
  <si>
    <t>Note 2 -  GEF and MP project budget amount only include the net programmable budget as per  a delegation of authority from UNDP GEF unit.</t>
  </si>
  <si>
    <t xml:space="preserve">Note 2 - GEF, GFATM and MP projects GMS calculator is shown on a separate sheet.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</si>
</sst>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
    <numFmt numFmtId="165" formatCode="0.000000%"/>
    <numFmt numFmtId="166" formatCode="_(* #,##0_);_(* \(#,##0\);_(* &quot;-&quot;??_);_(@_)"/>
    <numFmt numFmtId="167" formatCode="0.0000000000000000%"/>
    <numFmt numFmtId="168" formatCode="0.0000"/>
  </numFmts>
  <fonts count="47" x14ac:knownFonts="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sz val="11"/>
      <color indexed="8"/>
      <name val="Calibri"/>
      <family val="2"/>
    </font>
    <font>
      <b/>
      <sz val="11"/>
      <color indexed="8"/>
      <name val="Calibri"/>
      <family val="2"/>
    </font>
    <font>
      <sz val="11"/>
      <color theme="1"/>
      <name val="Calibri"/>
      <family val="2"/>
      <scheme val="minor"/>
    </font>
    <font>
      <sz val="11"/>
      <color theme="0"/>
      <name val="Calibri"/>
      <family val="2"/>
      <scheme val="minor"/>
    </font>
    <font>
      <b/>
      <sz val="15"/>
      <color theme="3"/>
      <name val="Calibri"/>
      <family val="2"/>
      <scheme val="minor"/>
    </font>
    <font>
      <b/>
      <sz val="13"/>
      <color theme="3"/>
      <name val="Calibri"/>
      <family val="2"/>
      <scheme val="minor"/>
    </font>
    <font>
      <sz val="12"/>
      <name val="Calibri"/>
      <family val="2"/>
      <scheme val="minor"/>
    </font>
    <font>
      <sz val="14"/>
      <name val="Calibri"/>
      <family val="2"/>
      <scheme val="minor"/>
    </font>
    <font>
      <i/>
      <sz val="13"/>
      <color rgb="FF0070C0"/>
      <name val="Calibri"/>
      <family val="2"/>
      <scheme val="minor"/>
    </font>
    <font>
      <sz val="13"/>
      <color theme="3"/>
      <name val="Calibri"/>
      <family val="2"/>
      <scheme val="minor"/>
    </font>
    <font>
      <sz val="11"/>
      <color theme="1"/>
      <name val="Calibri"/>
      <family val="2"/>
    </font>
    <font>
      <b/>
      <sz val="16"/>
      <color theme="0"/>
      <name val="Calibri"/>
      <family val="2"/>
      <scheme val="minor"/>
    </font>
    <font>
      <b/>
      <sz val="14"/>
      <color theme="0"/>
      <name val="Calibri"/>
      <family val="2"/>
      <scheme val="minor"/>
    </font>
    <font>
      <b/>
      <sz val="11"/>
      <color theme="1"/>
      <name val="Calibri"/>
      <family val="2"/>
      <scheme val="minor"/>
    </font>
    <font>
      <b/>
      <sz val="11"/>
      <color theme="1"/>
      <name val="Calibri"/>
      <family val="2"/>
    </font>
    <font>
      <b/>
      <sz val="22"/>
      <color theme="3"/>
      <name val="Calibri"/>
      <family val="2"/>
      <scheme val="minor"/>
    </font>
    <font>
      <sz val="10"/>
      <name val="Calibri"/>
      <family val="2"/>
      <scheme val="minor"/>
    </font>
    <font>
      <sz val="11"/>
      <color theme="3"/>
      <name val="Calibri"/>
      <family val="2"/>
    </font>
    <font>
      <sz val="9"/>
      <name val="Calibri"/>
      <family val="2"/>
      <scheme val="minor"/>
    </font>
    <font>
      <sz val="12"/>
      <color theme="3"/>
      <name val="Calibri"/>
      <family val="2"/>
      <scheme val="minor"/>
    </font>
    <font>
      <sz val="11"/>
      <name val="Calibri"/>
      <family val="2"/>
      <scheme val="minor"/>
    </font>
    <font>
      <b/>
      <sz val="11"/>
      <color theme="3"/>
      <name val="Calibri"/>
      <family val="2"/>
      <scheme val="minor"/>
    </font>
    <font>
      <b/>
      <sz val="10"/>
      <color theme="1"/>
      <name val="Calibri"/>
      <family val="2"/>
    </font>
    <font>
      <sz val="12"/>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i/>
      <sz val="10"/>
      <color theme="1"/>
      <name val="Calibri"/>
      <family val="2"/>
      <scheme val="minor"/>
    </font>
    <font>
      <b/>
      <sz val="16"/>
      <color theme="1"/>
      <name val="Calibri"/>
      <family val="2"/>
      <scheme val="minor"/>
    </font>
    <font>
      <sz val="11"/>
      <name val="Calibri"/>
      <family val="2"/>
    </font>
    <font>
      <b/>
      <sz val="11"/>
      <name val="Calibri"/>
      <family val="2"/>
      <scheme val="minor"/>
    </font>
    <font>
      <sz val="10"/>
      <name val="Arial Unicode MS"/>
      <family val="2"/>
    </font>
    <font>
      <sz val="10"/>
      <color rgb="FFFF0000"/>
      <name val="Times New Roman"/>
      <family val="1"/>
    </font>
    <font>
      <sz val="12"/>
      <color rgb="FFFF0000"/>
      <name val="Calibri"/>
      <family val="2"/>
      <scheme val="minor"/>
    </font>
    <font>
      <sz val="9"/>
      <color rgb="FFFF0000"/>
      <name val="Calibri"/>
      <family val="2"/>
      <scheme val="minor"/>
    </font>
    <font>
      <b/>
      <sz val="12"/>
      <color theme="1"/>
      <name val="Calibri"/>
      <family val="2"/>
    </font>
    <font>
      <sz val="16"/>
      <color theme="1"/>
      <name val="Calibri"/>
      <family val="2"/>
      <scheme val="minor"/>
    </font>
    <font>
      <b/>
      <sz val="18"/>
      <color theme="1"/>
      <name val="Calibri"/>
      <family val="2"/>
      <scheme val="minor"/>
    </font>
    <font>
      <b/>
      <sz val="16"/>
      <name val="Calibri"/>
      <family val="2"/>
      <scheme val="minor"/>
    </font>
    <font>
      <b/>
      <sz val="18"/>
      <name val="Calibri"/>
      <family val="2"/>
      <scheme val="minor"/>
    </font>
    <font>
      <sz val="15"/>
      <name val="Calibri"/>
      <family val="2"/>
      <scheme val="minor"/>
    </font>
  </fonts>
  <fills count="12">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4"/>
      </patternFill>
    </fill>
    <fill>
      <patternFill patternType="solid">
        <fgColor theme="2" tint="-9.9978637043366805E-2"/>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ck">
        <color theme="4"/>
      </top>
      <bottom/>
      <diagonal/>
    </border>
    <border>
      <left style="thin">
        <color auto="1"/>
      </left>
      <right style="thin">
        <color auto="1"/>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right style="thin">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medium">
        <color indexed="64"/>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top style="thin">
        <color auto="1"/>
      </top>
      <bottom style="thin">
        <color auto="1"/>
      </bottom>
      <diagonal/>
    </border>
    <border>
      <left style="thin">
        <color auto="1"/>
      </left>
      <right style="thin">
        <color auto="1"/>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auto="1"/>
      </top>
      <bottom style="thin">
        <color auto="1"/>
      </bottom>
      <diagonal/>
    </border>
    <border>
      <left style="medium">
        <color indexed="64"/>
      </left>
      <right style="thin">
        <color auto="1"/>
      </right>
      <top style="thin">
        <color auto="1"/>
      </top>
      <bottom style="medium">
        <color indexed="64"/>
      </bottom>
      <diagonal/>
    </border>
    <border>
      <left/>
      <right style="thin">
        <color auto="1"/>
      </right>
      <top style="thin">
        <color auto="1"/>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8">
    <xf numFmtId="0" fontId="0" fillId="0" borderId="0"/>
    <xf numFmtId="0" fontId="7"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43" fontId="4" fillId="0" borderId="0" applyFont="0" applyFill="0" applyBorder="0" applyAlignment="0" applyProtection="0"/>
    <xf numFmtId="0" fontId="9" fillId="0" borderId="9" applyNumberFormat="0" applyFill="0" applyAlignment="0" applyProtection="0"/>
    <xf numFmtId="0" fontId="10" fillId="0" borderId="10" applyNumberFormat="0" applyFill="0" applyAlignment="0" applyProtection="0"/>
    <xf numFmtId="9" fontId="4" fillId="0" borderId="0" applyFont="0" applyFill="0" applyBorder="0" applyAlignment="0" applyProtection="0"/>
    <xf numFmtId="44" fontId="4" fillId="0" borderId="0" applyFont="0" applyFill="0" applyBorder="0" applyAlignment="0" applyProtection="0"/>
    <xf numFmtId="0" fontId="3" fillId="2" borderId="0" applyNumberFormat="0" applyBorder="0" applyAlignment="0" applyProtection="0"/>
    <xf numFmtId="0" fontId="28" fillId="0" borderId="0"/>
    <xf numFmtId="9" fontId="28" fillId="0" borderId="0" applyFont="0" applyFill="0" applyBorder="0" applyAlignment="0" applyProtection="0"/>
    <xf numFmtId="0" fontId="35" fillId="0" borderId="0"/>
    <xf numFmtId="0" fontId="2" fillId="2" borderId="0" applyNumberFormat="0" applyBorder="0" applyAlignment="0" applyProtection="0"/>
    <xf numFmtId="43" fontId="35" fillId="0" borderId="0" applyFont="0" applyFill="0" applyBorder="0" applyAlignment="0" applyProtection="0"/>
    <xf numFmtId="0" fontId="1" fillId="2" borderId="0" applyNumberFormat="0" applyBorder="0" applyAlignment="0" applyProtection="0"/>
    <xf numFmtId="0" fontId="37" fillId="0" borderId="0"/>
  </cellStyleXfs>
  <cellXfs count="298">
    <xf numFmtId="0" fontId="0" fillId="0" borderId="0" xfId="0"/>
    <xf numFmtId="0" fontId="11" fillId="0" borderId="1" xfId="0" applyFont="1" applyBorder="1"/>
    <xf numFmtId="0" fontId="11" fillId="8" borderId="1" xfId="0" applyFont="1" applyFill="1" applyBorder="1"/>
    <xf numFmtId="44" fontId="10" fillId="6" borderId="1" xfId="9" applyFont="1" applyFill="1" applyBorder="1" applyProtection="1">
      <protection locked="0"/>
    </xf>
    <xf numFmtId="0" fontId="11" fillId="0" borderId="2" xfId="0" applyFont="1" applyBorder="1"/>
    <xf numFmtId="0" fontId="11" fillId="0" borderId="1" xfId="0" applyFont="1" applyFill="1" applyBorder="1"/>
    <xf numFmtId="44" fontId="9" fillId="0" borderId="9" xfId="9" applyFont="1" applyBorder="1" applyProtection="1"/>
    <xf numFmtId="44" fontId="9" fillId="0" borderId="1" xfId="9" applyFont="1" applyBorder="1" applyAlignment="1" applyProtection="1">
      <alignment horizontal="center"/>
      <protection hidden="1"/>
    </xf>
    <xf numFmtId="0" fontId="0" fillId="0" borderId="0" xfId="0" applyProtection="1">
      <protection locked="0"/>
    </xf>
    <xf numFmtId="9" fontId="11" fillId="0" borderId="0" xfId="0" applyNumberFormat="1" applyFont="1" applyProtection="1">
      <protection locked="0"/>
    </xf>
    <xf numFmtId="0" fontId="11" fillId="0" borderId="0" xfId="0" applyFont="1" applyProtection="1">
      <protection locked="0"/>
    </xf>
    <xf numFmtId="0" fontId="13" fillId="0" borderId="0" xfId="0" applyFont="1" applyAlignment="1" applyProtection="1">
      <alignment horizontal="left"/>
      <protection locked="0"/>
    </xf>
    <xf numFmtId="0" fontId="13" fillId="0" borderId="0" xfId="0" applyFont="1" applyAlignment="1" applyProtection="1">
      <alignment horizontal="right"/>
      <protection locked="0"/>
    </xf>
    <xf numFmtId="0" fontId="12" fillId="0" borderId="0" xfId="0" applyFont="1" applyProtection="1">
      <protection locked="0"/>
    </xf>
    <xf numFmtId="0" fontId="13" fillId="0" borderId="0" xfId="0" applyFont="1" applyProtection="1">
      <protection locked="0"/>
    </xf>
    <xf numFmtId="0" fontId="9" fillId="0" borderId="9" xfId="6" applyAlignment="1" applyProtection="1">
      <protection locked="0"/>
    </xf>
    <xf numFmtId="44" fontId="11" fillId="0" borderId="0" xfId="9" applyFont="1" applyProtection="1">
      <protection locked="0"/>
    </xf>
    <xf numFmtId="0" fontId="9" fillId="0" borderId="11" xfId="6" applyBorder="1" applyAlignment="1" applyProtection="1">
      <protection locked="0"/>
    </xf>
    <xf numFmtId="43" fontId="11" fillId="0" borderId="0" xfId="0" applyNumberFormat="1" applyFont="1" applyProtection="1">
      <protection locked="0"/>
    </xf>
    <xf numFmtId="43" fontId="16" fillId="5" borderId="6" xfId="5" applyFont="1" applyFill="1" applyBorder="1" applyAlignment="1" applyProtection="1">
      <alignment vertical="center"/>
      <protection locked="0"/>
    </xf>
    <xf numFmtId="43" fontId="16" fillId="5" borderId="7" xfId="5" applyFont="1" applyFill="1" applyBorder="1" applyAlignment="1" applyProtection="1">
      <alignment vertical="center"/>
      <protection locked="0"/>
    </xf>
    <xf numFmtId="43" fontId="16" fillId="5" borderId="8" xfId="5" applyFont="1" applyFill="1" applyBorder="1" applyAlignment="1" applyProtection="1">
      <alignment vertical="center"/>
      <protection locked="0"/>
    </xf>
    <xf numFmtId="0" fontId="21" fillId="0" borderId="0" xfId="0" applyFont="1" applyProtection="1">
      <protection locked="0"/>
    </xf>
    <xf numFmtId="44" fontId="11" fillId="0" borderId="0" xfId="0" applyNumberFormat="1" applyFont="1" applyProtection="1">
      <protection locked="0"/>
    </xf>
    <xf numFmtId="0" fontId="17" fillId="4" borderId="7" xfId="3" applyFont="1" applyBorder="1" applyAlignment="1" applyProtection="1">
      <alignment horizontal="left" vertical="center"/>
    </xf>
    <xf numFmtId="0" fontId="17" fillId="4" borderId="7" xfId="3" applyFont="1" applyBorder="1" applyAlignment="1" applyProtection="1">
      <alignment horizontal="center" vertical="center"/>
    </xf>
    <xf numFmtId="0" fontId="15" fillId="3" borderId="2" xfId="2" applyFont="1" applyBorder="1" applyAlignment="1" applyProtection="1">
      <alignment horizontal="center" vertical="center" wrapText="1"/>
    </xf>
    <xf numFmtId="0" fontId="15" fillId="9" borderId="2" xfId="1" applyFont="1" applyFill="1" applyBorder="1" applyAlignment="1" applyProtection="1">
      <alignment horizontal="center" vertical="center" wrapText="1"/>
    </xf>
    <xf numFmtId="0" fontId="6" fillId="3" borderId="2" xfId="2" applyFont="1" applyBorder="1" applyAlignment="1" applyProtection="1">
      <alignment horizontal="center" vertical="center" wrapText="1"/>
    </xf>
    <xf numFmtId="0" fontId="18" fillId="9" borderId="2" xfId="1" applyFont="1" applyFill="1" applyBorder="1" applyAlignment="1" applyProtection="1">
      <alignment horizontal="center" vertical="center"/>
    </xf>
    <xf numFmtId="0" fontId="17" fillId="4" borderId="6" xfId="3" applyFont="1" applyBorder="1" applyAlignment="1" applyProtection="1">
      <alignment vertical="center"/>
    </xf>
    <xf numFmtId="0" fontId="17" fillId="4" borderId="7" xfId="3" applyFont="1" applyBorder="1" applyAlignment="1" applyProtection="1">
      <alignment vertical="center"/>
    </xf>
    <xf numFmtId="0" fontId="17" fillId="4" borderId="8" xfId="3" applyFont="1" applyBorder="1" applyAlignment="1" applyProtection="1">
      <alignment vertical="center"/>
    </xf>
    <xf numFmtId="0" fontId="17" fillId="4" borderId="3" xfId="3" applyFont="1" applyBorder="1" applyAlignment="1" applyProtection="1">
      <alignment vertical="center"/>
      <protection hidden="1"/>
    </xf>
    <xf numFmtId="0" fontId="17" fillId="4" borderId="4" xfId="3" applyFont="1" applyBorder="1" applyAlignment="1" applyProtection="1">
      <alignment vertical="center"/>
      <protection hidden="1"/>
    </xf>
    <xf numFmtId="0" fontId="17" fillId="4" borderId="5" xfId="3" applyFont="1" applyBorder="1" applyAlignment="1" applyProtection="1">
      <alignment vertical="center"/>
      <protection hidden="1"/>
    </xf>
    <xf numFmtId="0" fontId="25" fillId="0" borderId="0" xfId="0" applyFont="1" applyProtection="1">
      <protection locked="0"/>
    </xf>
    <xf numFmtId="44" fontId="25" fillId="0" borderId="0" xfId="0" applyNumberFormat="1" applyFont="1" applyProtection="1">
      <protection locked="0"/>
    </xf>
    <xf numFmtId="0" fontId="21" fillId="0" borderId="13" xfId="11" applyFont="1" applyFill="1" applyBorder="1" applyAlignment="1">
      <alignment horizontal="left"/>
    </xf>
    <xf numFmtId="0" fontId="29" fillId="0" borderId="0" xfId="0" applyFont="1"/>
    <xf numFmtId="0" fontId="29" fillId="0" borderId="14" xfId="0" applyFont="1" applyBorder="1" applyAlignment="1">
      <alignment vertical="center"/>
    </xf>
    <xf numFmtId="0" fontId="0" fillId="0" borderId="15" xfId="0" applyBorder="1" applyAlignment="1">
      <alignment vertical="center"/>
    </xf>
    <xf numFmtId="166" fontId="27" fillId="10" borderId="16" xfId="10" applyNumberFormat="1" applyFont="1" applyFill="1" applyBorder="1" applyAlignment="1">
      <alignment horizontal="center" vertical="center" wrapText="1"/>
    </xf>
    <xf numFmtId="166" fontId="31" fillId="10" borderId="12" xfId="10" applyNumberFormat="1" applyFont="1" applyFill="1" applyBorder="1" applyAlignment="1">
      <alignment horizontal="center" vertical="center" wrapText="1"/>
    </xf>
    <xf numFmtId="166" fontId="31" fillId="10" borderId="15" xfId="10" applyNumberFormat="1" applyFont="1" applyFill="1" applyBorder="1" applyAlignment="1">
      <alignment horizontal="center" vertical="center" wrapText="1"/>
    </xf>
    <xf numFmtId="166" fontId="31" fillId="10" borderId="17" xfId="10" applyNumberFormat="1" applyFont="1" applyFill="1" applyBorder="1" applyAlignment="1">
      <alignment horizontal="center" vertical="center" wrapText="1"/>
    </xf>
    <xf numFmtId="166" fontId="27" fillId="10" borderId="18" xfId="10" applyNumberFormat="1" applyFont="1" applyFill="1" applyBorder="1" applyAlignment="1">
      <alignment horizontal="center" vertical="center" wrapText="1"/>
    </xf>
    <xf numFmtId="165" fontId="31" fillId="10" borderId="18" xfId="8" applyNumberFormat="1" applyFont="1" applyFill="1" applyBorder="1" applyAlignment="1">
      <alignment horizontal="center" vertical="center"/>
    </xf>
    <xf numFmtId="166" fontId="31" fillId="10" borderId="18" xfId="10" applyNumberFormat="1" applyFont="1" applyFill="1" applyBorder="1" applyAlignment="1">
      <alignment horizontal="center" vertical="center"/>
    </xf>
    <xf numFmtId="166" fontId="31" fillId="10" borderId="19" xfId="10" applyNumberFormat="1" applyFont="1" applyFill="1" applyBorder="1" applyAlignment="1">
      <alignment horizontal="center" vertical="center"/>
    </xf>
    <xf numFmtId="10" fontId="0" fillId="0" borderId="14" xfId="8" applyNumberFormat="1" applyFont="1" applyBorder="1" applyAlignment="1">
      <alignment horizontal="center" vertical="center"/>
    </xf>
    <xf numFmtId="0" fontId="30" fillId="0" borderId="14" xfId="0" applyFont="1" applyBorder="1"/>
    <xf numFmtId="0" fontId="0" fillId="0" borderId="15" xfId="0" applyBorder="1"/>
    <xf numFmtId="10" fontId="0" fillId="0" borderId="23" xfId="8" applyNumberFormat="1" applyFont="1" applyBorder="1" applyAlignment="1">
      <alignment horizontal="center" vertical="center"/>
    </xf>
    <xf numFmtId="0" fontId="30" fillId="0" borderId="23" xfId="0" applyFont="1" applyBorder="1"/>
    <xf numFmtId="0" fontId="0" fillId="0" borderId="24" xfId="0" applyBorder="1"/>
    <xf numFmtId="0" fontId="0" fillId="0" borderId="23" xfId="0" applyBorder="1"/>
    <xf numFmtId="0" fontId="0" fillId="0" borderId="26" xfId="0" applyBorder="1"/>
    <xf numFmtId="0" fontId="0" fillId="0" borderId="0" xfId="0" applyAlignment="1">
      <alignment horizontal="right"/>
    </xf>
    <xf numFmtId="0" fontId="33" fillId="0" borderId="0" xfId="0" applyFont="1"/>
    <xf numFmtId="167" fontId="11" fillId="0" borderId="0" xfId="0" applyNumberFormat="1" applyFont="1" applyProtection="1">
      <protection locked="0"/>
    </xf>
    <xf numFmtId="0" fontId="15" fillId="0" borderId="29" xfId="2" applyFont="1" applyFill="1" applyBorder="1" applyAlignment="1" applyProtection="1">
      <alignment horizontal="center" vertical="center" wrapText="1"/>
    </xf>
    <xf numFmtId="0" fontId="15" fillId="0" borderId="30" xfId="1" applyFont="1" applyFill="1" applyBorder="1" applyAlignment="1" applyProtection="1">
      <alignment horizontal="center" vertical="center" wrapText="1"/>
    </xf>
    <xf numFmtId="0" fontId="15" fillId="0" borderId="30" xfId="2" applyFont="1" applyFill="1" applyBorder="1" applyAlignment="1" applyProtection="1">
      <alignment horizontal="center" vertical="center" wrapText="1"/>
    </xf>
    <xf numFmtId="0" fontId="6" fillId="0" borderId="30" xfId="2" applyFont="1" applyFill="1" applyBorder="1" applyAlignment="1" applyProtection="1">
      <alignment horizontal="center" vertical="center" wrapText="1"/>
    </xf>
    <xf numFmtId="0" fontId="18" fillId="0" borderId="31" xfId="1" applyFont="1" applyFill="1" applyBorder="1" applyAlignment="1" applyProtection="1">
      <alignment horizontal="center" vertical="center"/>
    </xf>
    <xf numFmtId="0" fontId="19" fillId="9" borderId="2" xfId="1" applyFont="1" applyFill="1" applyBorder="1" applyAlignment="1" applyProtection="1">
      <alignment horizontal="center" vertical="center" wrapText="1"/>
    </xf>
    <xf numFmtId="0" fontId="19" fillId="0" borderId="30" xfId="1" applyFont="1" applyFill="1" applyBorder="1" applyAlignment="1" applyProtection="1">
      <alignment horizontal="center" vertical="center" wrapText="1"/>
    </xf>
    <xf numFmtId="0" fontId="30" fillId="0" borderId="23" xfId="0" applyFont="1" applyBorder="1" applyAlignment="1"/>
    <xf numFmtId="0" fontId="30" fillId="0" borderId="0" xfId="0" applyFont="1" applyBorder="1" applyAlignment="1"/>
    <xf numFmtId="0" fontId="30" fillId="0" borderId="24" xfId="0" applyFont="1" applyBorder="1" applyAlignment="1"/>
    <xf numFmtId="0" fontId="30" fillId="0" borderId="26" xfId="0" applyFont="1" applyBorder="1" applyAlignment="1"/>
    <xf numFmtId="0" fontId="30" fillId="0" borderId="27" xfId="0" applyFont="1" applyBorder="1" applyAlignment="1"/>
    <xf numFmtId="0" fontId="30" fillId="0" borderId="28" xfId="0" applyFont="1" applyBorder="1" applyAlignment="1"/>
    <xf numFmtId="0" fontId="11" fillId="0" borderId="0" xfId="0" applyFont="1" applyBorder="1" applyProtection="1">
      <protection locked="0"/>
    </xf>
    <xf numFmtId="164" fontId="14" fillId="0" borderId="7" xfId="4" applyNumberFormat="1" applyFont="1" applyFill="1" applyBorder="1" applyProtection="1">
      <protection locked="0"/>
    </xf>
    <xf numFmtId="0" fontId="13" fillId="0" borderId="0" xfId="0" applyFont="1" applyAlignment="1" applyProtection="1">
      <alignment horizontal="left" vertical="center"/>
      <protection locked="0"/>
    </xf>
    <xf numFmtId="164" fontId="11" fillId="0" borderId="0" xfId="8" applyNumberFormat="1" applyFont="1" applyProtection="1">
      <protection locked="0"/>
    </xf>
    <xf numFmtId="166" fontId="27" fillId="10" borderId="14" xfId="10" applyNumberFormat="1" applyFont="1" applyFill="1" applyBorder="1" applyAlignment="1">
      <alignment horizontal="center" vertical="center" wrapText="1"/>
    </xf>
    <xf numFmtId="166" fontId="31" fillId="10" borderId="20" xfId="10" applyNumberFormat="1" applyFont="1" applyFill="1" applyBorder="1" applyAlignment="1">
      <alignment horizontal="center" vertical="center" wrapText="1"/>
    </xf>
    <xf numFmtId="166" fontId="31" fillId="10" borderId="33" xfId="10" applyNumberFormat="1" applyFont="1" applyFill="1" applyBorder="1" applyAlignment="1">
      <alignment horizontal="center" vertical="center" wrapText="1"/>
    </xf>
    <xf numFmtId="166" fontId="27" fillId="10" borderId="34" xfId="10" applyNumberFormat="1" applyFont="1" applyFill="1" applyBorder="1" applyAlignment="1">
      <alignment horizontal="center" vertical="center" wrapText="1"/>
    </xf>
    <xf numFmtId="165" fontId="31" fillId="10" borderId="34" xfId="8" applyNumberFormat="1" applyFont="1" applyFill="1" applyBorder="1" applyAlignment="1">
      <alignment horizontal="center" vertical="center"/>
    </xf>
    <xf numFmtId="166" fontId="31" fillId="10" borderId="34" xfId="10" applyNumberFormat="1" applyFont="1" applyFill="1" applyBorder="1" applyAlignment="1">
      <alignment horizontal="center" vertical="center"/>
    </xf>
    <xf numFmtId="166" fontId="31" fillId="10" borderId="35" xfId="10" applyNumberFormat="1" applyFont="1" applyFill="1" applyBorder="1" applyAlignment="1">
      <alignment horizontal="center" vertical="center"/>
    </xf>
    <xf numFmtId="10" fontId="14" fillId="6" borderId="1" xfId="4" applyNumberFormat="1" applyFont="1" applyFill="1" applyBorder="1" applyProtection="1">
      <protection locked="0"/>
    </xf>
    <xf numFmtId="10" fontId="11" fillId="0" borderId="1" xfId="8" applyNumberFormat="1" applyFont="1" applyFill="1" applyBorder="1"/>
    <xf numFmtId="10" fontId="0" fillId="0" borderId="1" xfId="8" applyNumberFormat="1" applyFont="1" applyBorder="1"/>
    <xf numFmtId="10" fontId="11" fillId="0" borderId="1" xfId="8" applyNumberFormat="1" applyFont="1" applyBorder="1"/>
    <xf numFmtId="10" fontId="0" fillId="0" borderId="1" xfId="8" applyNumberFormat="1" applyFont="1" applyFill="1" applyBorder="1"/>
    <xf numFmtId="10" fontId="24" fillId="0" borderId="1" xfId="8" applyNumberFormat="1" applyFont="1" applyFill="1" applyBorder="1"/>
    <xf numFmtId="10" fontId="0" fillId="0" borderId="0" xfId="8" applyNumberFormat="1" applyFont="1" applyFill="1"/>
    <xf numFmtId="10" fontId="32" fillId="0" borderId="20" xfId="8" applyNumberFormat="1" applyFont="1" applyBorder="1"/>
    <xf numFmtId="10" fontId="3" fillId="10" borderId="15" xfId="8" applyNumberFormat="1" applyFont="1" applyFill="1" applyBorder="1"/>
    <xf numFmtId="10" fontId="32" fillId="0" borderId="21" xfId="8" applyNumberFormat="1" applyFont="1" applyBorder="1"/>
    <xf numFmtId="10" fontId="32" fillId="0" borderId="1" xfId="8" applyNumberFormat="1" applyFont="1" applyBorder="1"/>
    <xf numFmtId="10" fontId="32" fillId="0" borderId="22" xfId="8" applyNumberFormat="1" applyFont="1" applyBorder="1" applyAlignment="1">
      <alignment horizontal="right"/>
    </xf>
    <xf numFmtId="10" fontId="32" fillId="0" borderId="23" xfId="8" applyNumberFormat="1" applyFont="1" applyBorder="1"/>
    <xf numFmtId="10" fontId="32" fillId="0" borderId="25" xfId="8" applyNumberFormat="1" applyFont="1" applyBorder="1"/>
    <xf numFmtId="0" fontId="21" fillId="0" borderId="44" xfId="11" applyFont="1" applyFill="1" applyBorder="1" applyAlignment="1">
      <alignment horizontal="left"/>
    </xf>
    <xf numFmtId="10" fontId="23" fillId="0" borderId="26" xfId="12" applyNumberFormat="1" applyFont="1" applyFill="1" applyBorder="1" applyAlignment="1">
      <alignment horizontal="right" indent="1"/>
    </xf>
    <xf numFmtId="10" fontId="23" fillId="0" borderId="47" xfId="12" applyNumberFormat="1" applyFont="1" applyFill="1" applyBorder="1" applyAlignment="1">
      <alignment horizontal="right" indent="1"/>
    </xf>
    <xf numFmtId="10" fontId="23" fillId="0" borderId="49" xfId="12" applyNumberFormat="1" applyFont="1" applyFill="1" applyBorder="1" applyAlignment="1">
      <alignment horizontal="right" indent="1"/>
    </xf>
    <xf numFmtId="10" fontId="23" fillId="0" borderId="51" xfId="11" applyNumberFormat="1" applyFont="1" applyFill="1" applyBorder="1" applyAlignment="1">
      <alignment horizontal="right" indent="1"/>
    </xf>
    <xf numFmtId="0" fontId="21" fillId="0" borderId="40" xfId="11" applyFont="1" applyFill="1" applyBorder="1" applyAlignment="1">
      <alignment horizontal="left"/>
    </xf>
    <xf numFmtId="10" fontId="23" fillId="0" borderId="23" xfId="12" applyNumberFormat="1" applyFont="1" applyFill="1" applyBorder="1" applyAlignment="1">
      <alignment horizontal="right" indent="1"/>
    </xf>
    <xf numFmtId="10" fontId="23" fillId="0" borderId="25" xfId="12" applyNumberFormat="1" applyFont="1" applyFill="1" applyBorder="1" applyAlignment="1">
      <alignment horizontal="right" indent="1"/>
    </xf>
    <xf numFmtId="10" fontId="23" fillId="0" borderId="0" xfId="12" applyNumberFormat="1" applyFont="1" applyFill="1" applyBorder="1" applyAlignment="1">
      <alignment horizontal="right" indent="1"/>
    </xf>
    <xf numFmtId="10" fontId="23" fillId="0" borderId="24" xfId="11" applyNumberFormat="1" applyFont="1" applyFill="1" applyBorder="1" applyAlignment="1">
      <alignment horizontal="right" indent="1"/>
    </xf>
    <xf numFmtId="0" fontId="21" fillId="0" borderId="53" xfId="11" applyFont="1" applyFill="1" applyBorder="1" applyAlignment="1">
      <alignment horizontal="left"/>
    </xf>
    <xf numFmtId="10" fontId="23" fillId="0" borderId="13" xfId="12" applyNumberFormat="1" applyFont="1" applyFill="1" applyBorder="1" applyAlignment="1">
      <alignment horizontal="right" indent="1"/>
    </xf>
    <xf numFmtId="10" fontId="23" fillId="0" borderId="54" xfId="12" applyNumberFormat="1" applyFont="1" applyFill="1" applyBorder="1" applyAlignment="1">
      <alignment horizontal="right" indent="1"/>
    </xf>
    <xf numFmtId="10" fontId="23" fillId="0" borderId="56" xfId="12" applyNumberFormat="1" applyFont="1" applyFill="1" applyBorder="1" applyAlignment="1">
      <alignment horizontal="right" indent="1"/>
    </xf>
    <xf numFmtId="10" fontId="23" fillId="0" borderId="57" xfId="11" applyNumberFormat="1" applyFont="1" applyFill="1" applyBorder="1" applyAlignment="1">
      <alignment horizontal="right" indent="1"/>
    </xf>
    <xf numFmtId="10" fontId="23" fillId="0" borderId="14" xfId="12" applyNumberFormat="1" applyFont="1" applyFill="1" applyBorder="1" applyAlignment="1">
      <alignment horizontal="right" vertical="center" indent="1"/>
    </xf>
    <xf numFmtId="10" fontId="23" fillId="0" borderId="20" xfId="12" applyNumberFormat="1" applyFont="1" applyFill="1" applyBorder="1" applyAlignment="1">
      <alignment horizontal="right" indent="1"/>
    </xf>
    <xf numFmtId="10" fontId="23" fillId="0" borderId="58" xfId="12" applyNumberFormat="1" applyFont="1" applyFill="1" applyBorder="1" applyAlignment="1">
      <alignment horizontal="right" vertical="center" indent="1"/>
    </xf>
    <xf numFmtId="10" fontId="23" fillId="0" borderId="18" xfId="12" applyNumberFormat="1" applyFont="1" applyFill="1" applyBorder="1" applyAlignment="1">
      <alignment horizontal="right" indent="1"/>
    </xf>
    <xf numFmtId="10" fontId="23" fillId="0" borderId="19" xfId="11" applyNumberFormat="1" applyFont="1" applyFill="1" applyBorder="1" applyAlignment="1">
      <alignment horizontal="right" indent="1"/>
    </xf>
    <xf numFmtId="10" fontId="23" fillId="0" borderId="23" xfId="12" applyNumberFormat="1" applyFont="1" applyFill="1" applyBorder="1" applyAlignment="1">
      <alignment horizontal="right" vertical="center" indent="1"/>
    </xf>
    <xf numFmtId="10" fontId="23" fillId="0" borderId="8" xfId="12" applyNumberFormat="1" applyFont="1" applyFill="1" applyBorder="1" applyAlignment="1">
      <alignment horizontal="right" vertical="center" indent="1"/>
    </xf>
    <xf numFmtId="10" fontId="23" fillId="0" borderId="1" xfId="12" applyNumberFormat="1" applyFont="1" applyFill="1" applyBorder="1" applyAlignment="1">
      <alignment horizontal="right" indent="1"/>
    </xf>
    <xf numFmtId="10" fontId="23" fillId="0" borderId="22" xfId="11" applyNumberFormat="1" applyFont="1" applyFill="1" applyBorder="1" applyAlignment="1">
      <alignment horizontal="right" indent="1"/>
    </xf>
    <xf numFmtId="10" fontId="23" fillId="0" borderId="26" xfId="12" applyNumberFormat="1" applyFont="1" applyFill="1" applyBorder="1" applyAlignment="1">
      <alignment horizontal="right" vertical="center" indent="1"/>
    </xf>
    <xf numFmtId="10" fontId="23" fillId="0" borderId="60" xfId="12" applyNumberFormat="1" applyFont="1" applyFill="1" applyBorder="1" applyAlignment="1">
      <alignment horizontal="right" vertical="center" indent="1"/>
    </xf>
    <xf numFmtId="10" fontId="23" fillId="0" borderId="48" xfId="12" applyNumberFormat="1" applyFont="1" applyFill="1" applyBorder="1" applyAlignment="1">
      <alignment horizontal="right" indent="1"/>
    </xf>
    <xf numFmtId="10" fontId="23" fillId="0" borderId="50" xfId="11" applyNumberFormat="1" applyFont="1" applyFill="1" applyBorder="1" applyAlignment="1">
      <alignment horizontal="right" indent="1"/>
    </xf>
    <xf numFmtId="10" fontId="23" fillId="0" borderId="61" xfId="12" applyNumberFormat="1" applyFont="1" applyFill="1" applyBorder="1" applyAlignment="1">
      <alignment horizontal="right" indent="1"/>
    </xf>
    <xf numFmtId="10" fontId="23" fillId="0" borderId="55" xfId="11" applyNumberFormat="1" applyFont="1" applyFill="1" applyBorder="1" applyAlignment="1">
      <alignment horizontal="right" indent="1"/>
    </xf>
    <xf numFmtId="165" fontId="31" fillId="10" borderId="12" xfId="12" applyNumberFormat="1" applyFont="1" applyFill="1" applyBorder="1" applyAlignment="1">
      <alignment horizontal="center" vertical="center"/>
    </xf>
    <xf numFmtId="0" fontId="28" fillId="0" borderId="0" xfId="11"/>
    <xf numFmtId="0" fontId="28" fillId="0" borderId="0" xfId="11" applyAlignment="1">
      <alignment horizontal="centerContinuous"/>
    </xf>
    <xf numFmtId="0" fontId="28" fillId="0" borderId="0" xfId="11" applyAlignment="1">
      <alignment horizontal="center"/>
    </xf>
    <xf numFmtId="0" fontId="28" fillId="0" borderId="0" xfId="11" applyFill="1"/>
    <xf numFmtId="0" fontId="29" fillId="0" borderId="0" xfId="11" applyFont="1"/>
    <xf numFmtId="0" fontId="28" fillId="0" borderId="27" xfId="11" applyBorder="1"/>
    <xf numFmtId="166" fontId="31" fillId="10" borderId="36" xfId="14" applyNumberFormat="1" applyFont="1" applyFill="1" applyBorder="1" applyAlignment="1">
      <alignment horizontal="center" vertical="center" wrapText="1"/>
    </xf>
    <xf numFmtId="166" fontId="27" fillId="10" borderId="16" xfId="14" applyNumberFormat="1" applyFont="1" applyFill="1" applyBorder="1" applyAlignment="1">
      <alignment horizontal="center" vertical="center" wrapText="1"/>
    </xf>
    <xf numFmtId="166" fontId="31" fillId="10" borderId="12" xfId="14" applyNumberFormat="1" applyFont="1" applyFill="1" applyBorder="1" applyAlignment="1">
      <alignment horizontal="center" vertical="center" wrapText="1"/>
    </xf>
    <xf numFmtId="166" fontId="31" fillId="10" borderId="37" xfId="14" applyNumberFormat="1" applyFont="1" applyFill="1" applyBorder="1" applyAlignment="1">
      <alignment horizontal="center" vertical="center" wrapText="1"/>
    </xf>
    <xf numFmtId="166" fontId="31" fillId="10" borderId="20" xfId="14" applyNumberFormat="1" applyFont="1" applyFill="1" applyBorder="1" applyAlignment="1">
      <alignment horizontal="center" vertical="center" wrapText="1"/>
    </xf>
    <xf numFmtId="166" fontId="27" fillId="10" borderId="12" xfId="14" applyNumberFormat="1" applyFont="1" applyFill="1" applyBorder="1" applyAlignment="1">
      <alignment horizontal="center" vertical="center" wrapText="1"/>
    </xf>
    <xf numFmtId="166" fontId="31" fillId="10" borderId="12" xfId="14" applyNumberFormat="1" applyFont="1" applyFill="1" applyBorder="1" applyAlignment="1">
      <alignment horizontal="center" vertical="center"/>
    </xf>
    <xf numFmtId="166" fontId="31" fillId="10" borderId="37" xfId="14" applyNumberFormat="1" applyFont="1" applyFill="1" applyBorder="1" applyAlignment="1">
      <alignment horizontal="center" vertical="center"/>
    </xf>
    <xf numFmtId="10" fontId="28" fillId="0" borderId="0" xfId="11" applyNumberFormat="1" applyFill="1"/>
    <xf numFmtId="0" fontId="28" fillId="0" borderId="26" xfId="11" applyFont="1" applyBorder="1"/>
    <xf numFmtId="0" fontId="28" fillId="0" borderId="32" xfId="11" applyBorder="1"/>
    <xf numFmtId="0" fontId="28" fillId="0" borderId="13" xfId="11" applyFill="1" applyBorder="1"/>
    <xf numFmtId="0" fontId="28" fillId="0" borderId="32" xfId="11" applyFill="1" applyBorder="1"/>
    <xf numFmtId="0" fontId="28" fillId="0" borderId="39" xfId="11" applyFill="1" applyBorder="1"/>
    <xf numFmtId="0" fontId="28" fillId="0" borderId="42" xfId="11" applyFill="1" applyBorder="1"/>
    <xf numFmtId="0" fontId="28" fillId="0" borderId="46" xfId="11" applyFill="1" applyBorder="1"/>
    <xf numFmtId="0" fontId="28" fillId="0" borderId="61" xfId="11" applyFill="1" applyBorder="1"/>
    <xf numFmtId="0" fontId="28" fillId="0" borderId="53" xfId="11" applyFont="1" applyBorder="1"/>
    <xf numFmtId="0" fontId="28" fillId="0" borderId="53" xfId="11" applyBorder="1"/>
    <xf numFmtId="0" fontId="28" fillId="0" borderId="24" xfId="11" applyBorder="1"/>
    <xf numFmtId="0" fontId="28" fillId="0" borderId="23" xfId="11" applyBorder="1"/>
    <xf numFmtId="0" fontId="33" fillId="0" borderId="0" xfId="11" applyFont="1"/>
    <xf numFmtId="0" fontId="9" fillId="0" borderId="0" xfId="6" applyBorder="1" applyAlignment="1" applyProtection="1">
      <protection locked="0"/>
    </xf>
    <xf numFmtId="44" fontId="9" fillId="0" borderId="0" xfId="9" applyFont="1" applyBorder="1" applyProtection="1"/>
    <xf numFmtId="0" fontId="28" fillId="0" borderId="26" xfId="11" applyFont="1" applyBorder="1" applyAlignment="1">
      <alignment horizontal="center"/>
    </xf>
    <xf numFmtId="0" fontId="28" fillId="0" borderId="52" xfId="11" applyBorder="1" applyAlignment="1">
      <alignment horizontal="center"/>
    </xf>
    <xf numFmtId="0" fontId="28" fillId="0" borderId="13" xfId="11" applyFont="1" applyBorder="1" applyAlignment="1">
      <alignment horizontal="center"/>
    </xf>
    <xf numFmtId="0" fontId="28" fillId="0" borderId="23" xfId="11" applyFill="1" applyBorder="1" applyAlignment="1">
      <alignment horizontal="center"/>
    </xf>
    <xf numFmtId="0" fontId="28" fillId="0" borderId="17" xfId="11" applyFill="1" applyBorder="1" applyAlignment="1">
      <alignment horizontal="center"/>
    </xf>
    <xf numFmtId="0" fontId="28" fillId="0" borderId="21" xfId="11" applyFill="1" applyBorder="1" applyAlignment="1">
      <alignment horizontal="center"/>
    </xf>
    <xf numFmtId="0" fontId="28" fillId="0" borderId="59" xfId="11" applyFill="1" applyBorder="1" applyAlignment="1">
      <alignment horizontal="center"/>
    </xf>
    <xf numFmtId="0" fontId="28" fillId="0" borderId="13" xfId="11" applyFill="1" applyBorder="1" applyAlignment="1">
      <alignment horizontal="center"/>
    </xf>
    <xf numFmtId="0" fontId="21" fillId="0" borderId="62" xfId="11" applyFont="1" applyFill="1" applyBorder="1" applyAlignment="1">
      <alignment horizontal="center"/>
    </xf>
    <xf numFmtId="0" fontId="29" fillId="0" borderId="0" xfId="11" applyFont="1" applyAlignment="1">
      <alignment horizontal="center"/>
    </xf>
    <xf numFmtId="0" fontId="39" fillId="0" borderId="24" xfId="11" applyFont="1" applyBorder="1"/>
    <xf numFmtId="0" fontId="29" fillId="0" borderId="13" xfId="11" applyFont="1" applyBorder="1" applyAlignment="1">
      <alignment vertical="center"/>
    </xf>
    <xf numFmtId="0" fontId="28" fillId="0" borderId="55" xfId="11" applyBorder="1" applyAlignment="1">
      <alignment vertical="center"/>
    </xf>
    <xf numFmtId="166" fontId="27" fillId="10" borderId="13" xfId="14" applyNumberFormat="1" applyFont="1" applyFill="1" applyBorder="1" applyAlignment="1">
      <alignment horizontal="center" vertical="center" wrapText="1"/>
    </xf>
    <xf numFmtId="166" fontId="31" fillId="10" borderId="55" xfId="14" applyNumberFormat="1" applyFont="1" applyFill="1" applyBorder="1" applyAlignment="1">
      <alignment horizontal="center" vertical="center" wrapText="1"/>
    </xf>
    <xf numFmtId="166" fontId="31" fillId="10" borderId="62" xfId="14" applyNumberFormat="1" applyFont="1" applyFill="1" applyBorder="1" applyAlignment="1">
      <alignment horizontal="center" vertical="center" wrapText="1"/>
    </xf>
    <xf numFmtId="165" fontId="31" fillId="10" borderId="56" xfId="12" applyNumberFormat="1" applyFont="1" applyFill="1" applyBorder="1" applyAlignment="1">
      <alignment horizontal="center" vertical="center"/>
    </xf>
    <xf numFmtId="166" fontId="31" fillId="10" borderId="56" xfId="14" applyNumberFormat="1" applyFont="1" applyFill="1" applyBorder="1" applyAlignment="1">
      <alignment horizontal="center" vertical="center"/>
    </xf>
    <xf numFmtId="166" fontId="27" fillId="10" borderId="56" xfId="14" applyNumberFormat="1" applyFont="1" applyFill="1" applyBorder="1" applyAlignment="1">
      <alignment horizontal="center" vertical="center" wrapText="1"/>
    </xf>
    <xf numFmtId="166" fontId="31" fillId="10" borderId="57" xfId="14" applyNumberFormat="1" applyFont="1" applyFill="1" applyBorder="1" applyAlignment="1">
      <alignment horizontal="center" vertical="center"/>
    </xf>
    <xf numFmtId="10" fontId="28" fillId="0" borderId="23" xfId="8" applyNumberFormat="1" applyFont="1" applyBorder="1"/>
    <xf numFmtId="0" fontId="30" fillId="0" borderId="0" xfId="11" applyFont="1" applyBorder="1" applyAlignment="1"/>
    <xf numFmtId="0" fontId="30" fillId="0" borderId="24" xfId="11" applyFont="1" applyBorder="1" applyAlignment="1"/>
    <xf numFmtId="10" fontId="28" fillId="0" borderId="0" xfId="8" applyNumberFormat="1" applyFont="1"/>
    <xf numFmtId="10" fontId="28" fillId="0" borderId="0" xfId="8" applyNumberFormat="1" applyFont="1" applyAlignment="1">
      <alignment horizontal="center"/>
    </xf>
    <xf numFmtId="10" fontId="28" fillId="0" borderId="23" xfId="8" applyNumberFormat="1" applyFont="1" applyBorder="1" applyAlignment="1">
      <alignment horizontal="center"/>
    </xf>
    <xf numFmtId="10" fontId="28" fillId="0" borderId="26" xfId="8" applyNumberFormat="1" applyFont="1" applyBorder="1" applyAlignment="1">
      <alignment horizontal="center"/>
    </xf>
    <xf numFmtId="10" fontId="28" fillId="0" borderId="0" xfId="8" applyNumberFormat="1" applyFont="1" applyBorder="1"/>
    <xf numFmtId="10" fontId="32" fillId="0" borderId="0" xfId="12" applyNumberFormat="1" applyFont="1" applyBorder="1"/>
    <xf numFmtId="10" fontId="28" fillId="0" borderId="0" xfId="11" applyNumberFormat="1" applyBorder="1"/>
    <xf numFmtId="10" fontId="40" fillId="0" borderId="0" xfId="12" applyNumberFormat="1" applyFont="1" applyBorder="1"/>
    <xf numFmtId="10" fontId="39" fillId="0" borderId="0" xfId="11" applyNumberFormat="1" applyFont="1" applyBorder="1"/>
    <xf numFmtId="0" fontId="28" fillId="0" borderId="23" xfId="11" applyFill="1" applyBorder="1"/>
    <xf numFmtId="10" fontId="23" fillId="0" borderId="24" xfId="12" applyNumberFormat="1" applyFont="1" applyBorder="1" applyAlignment="1">
      <alignment horizontal="right"/>
    </xf>
    <xf numFmtId="10" fontId="21" fillId="10" borderId="24" xfId="8" applyNumberFormat="1" applyFont="1" applyFill="1" applyBorder="1" applyAlignment="1">
      <alignment horizontal="center"/>
    </xf>
    <xf numFmtId="0" fontId="30" fillId="0" borderId="13" xfId="11" applyFont="1" applyBorder="1" applyAlignment="1">
      <alignment vertical="center"/>
    </xf>
    <xf numFmtId="10" fontId="28" fillId="0" borderId="24" xfId="8" applyNumberFormat="1" applyFont="1" applyBorder="1"/>
    <xf numFmtId="10" fontId="25" fillId="10" borderId="28" xfId="12" applyNumberFormat="1" applyFont="1" applyFill="1" applyBorder="1" applyAlignment="1">
      <alignment horizontal="center"/>
    </xf>
    <xf numFmtId="10" fontId="25" fillId="10" borderId="24" xfId="12" applyNumberFormat="1" applyFont="1" applyFill="1" applyBorder="1" applyAlignment="1">
      <alignment horizontal="center"/>
    </xf>
    <xf numFmtId="10" fontId="25" fillId="10" borderId="55" xfId="12" applyNumberFormat="1" applyFont="1" applyFill="1" applyBorder="1" applyAlignment="1">
      <alignment horizontal="center"/>
    </xf>
    <xf numFmtId="10" fontId="36" fillId="10" borderId="24" xfId="12" applyNumberFormat="1" applyFont="1" applyFill="1" applyBorder="1" applyAlignment="1">
      <alignment horizontal="center"/>
    </xf>
    <xf numFmtId="10" fontId="36" fillId="10" borderId="15" xfId="12" applyNumberFormat="1" applyFont="1" applyFill="1" applyBorder="1" applyAlignment="1">
      <alignment horizontal="center" vertical="center"/>
    </xf>
    <xf numFmtId="10" fontId="36" fillId="10" borderId="24" xfId="12" applyNumberFormat="1" applyFont="1" applyFill="1" applyBorder="1" applyAlignment="1">
      <alignment horizontal="center" vertical="center"/>
    </xf>
    <xf numFmtId="10" fontId="36" fillId="10" borderId="28" xfId="12" applyNumberFormat="1" applyFont="1" applyFill="1" applyBorder="1" applyAlignment="1">
      <alignment horizontal="center" vertical="center"/>
    </xf>
    <xf numFmtId="10" fontId="25" fillId="10" borderId="24" xfId="8" applyNumberFormat="1" applyFont="1" applyFill="1" applyBorder="1" applyAlignment="1">
      <alignment horizontal="center"/>
    </xf>
    <xf numFmtId="0" fontId="21" fillId="0" borderId="36" xfId="11" applyFont="1" applyFill="1" applyBorder="1" applyAlignment="1">
      <alignment horizontal="left"/>
    </xf>
    <xf numFmtId="0" fontId="21" fillId="0" borderId="44" xfId="13" applyFont="1" applyFill="1" applyBorder="1" applyAlignment="1">
      <alignment horizontal="left"/>
    </xf>
    <xf numFmtId="0" fontId="34" fillId="0" borderId="0" xfId="11" applyFont="1" applyAlignment="1">
      <alignment horizontal="left"/>
    </xf>
    <xf numFmtId="0" fontId="0" fillId="0" borderId="0" xfId="0" applyFill="1" applyProtection="1">
      <protection locked="0"/>
    </xf>
    <xf numFmtId="0" fontId="38" fillId="0" borderId="0" xfId="0" applyFont="1" applyFill="1" applyProtection="1">
      <protection locked="0"/>
    </xf>
    <xf numFmtId="0" fontId="11" fillId="0" borderId="0" xfId="0" applyFont="1" applyFill="1" applyProtection="1">
      <protection locked="0"/>
    </xf>
    <xf numFmtId="10" fontId="10" fillId="6" borderId="1" xfId="8" applyNumberFormat="1" applyFont="1" applyFill="1" applyBorder="1" applyAlignment="1" applyProtection="1">
      <alignment horizontal="right"/>
    </xf>
    <xf numFmtId="0" fontId="28" fillId="0" borderId="0" xfId="11" applyFont="1" applyFill="1"/>
    <xf numFmtId="10" fontId="11" fillId="0" borderId="13" xfId="12" applyNumberFormat="1" applyFont="1" applyFill="1" applyBorder="1" applyAlignment="1">
      <alignment horizontal="right" indent="1"/>
    </xf>
    <xf numFmtId="10" fontId="11" fillId="0" borderId="54" xfId="12" applyNumberFormat="1" applyFont="1" applyFill="1" applyBorder="1" applyAlignment="1">
      <alignment horizontal="right" indent="1"/>
    </xf>
    <xf numFmtId="10" fontId="11" fillId="10" borderId="55" xfId="12" applyNumberFormat="1" applyFont="1" applyFill="1" applyBorder="1" applyAlignment="1">
      <alignment horizontal="center"/>
    </xf>
    <xf numFmtId="10" fontId="11" fillId="0" borderId="56" xfId="12" applyNumberFormat="1" applyFont="1" applyFill="1" applyBorder="1" applyAlignment="1">
      <alignment horizontal="right" indent="1"/>
    </xf>
    <xf numFmtId="0" fontId="28" fillId="0" borderId="0" xfId="11" applyFont="1" applyAlignment="1">
      <alignment horizontal="center"/>
    </xf>
    <xf numFmtId="0" fontId="28" fillId="0" borderId="0" xfId="11" applyFont="1"/>
    <xf numFmtId="0" fontId="28" fillId="0" borderId="13" xfId="11" applyFont="1" applyBorder="1" applyAlignment="1">
      <alignment vertical="center"/>
    </xf>
    <xf numFmtId="166" fontId="41" fillId="10" borderId="13" xfId="14" applyNumberFormat="1" applyFont="1" applyFill="1" applyBorder="1" applyAlignment="1">
      <alignment horizontal="center" vertical="center" wrapText="1"/>
    </xf>
    <xf numFmtId="166" fontId="29" fillId="10" borderId="55" xfId="14" applyNumberFormat="1" applyFont="1" applyFill="1" applyBorder="1" applyAlignment="1">
      <alignment horizontal="center" vertical="center" wrapText="1"/>
    </xf>
    <xf numFmtId="166" fontId="29" fillId="10" borderId="62" xfId="14" applyNumberFormat="1" applyFont="1" applyFill="1" applyBorder="1" applyAlignment="1">
      <alignment horizontal="center" vertical="center" wrapText="1"/>
    </xf>
    <xf numFmtId="165" fontId="29" fillId="10" borderId="56" xfId="12" applyNumberFormat="1" applyFont="1" applyFill="1" applyBorder="1" applyAlignment="1">
      <alignment horizontal="center" vertical="center"/>
    </xf>
    <xf numFmtId="166" fontId="41" fillId="10" borderId="56" xfId="14" applyNumberFormat="1" applyFont="1" applyFill="1" applyBorder="1" applyAlignment="1">
      <alignment horizontal="center" vertical="center" wrapText="1"/>
    </xf>
    <xf numFmtId="166" fontId="29" fillId="10" borderId="57" xfId="14" applyNumberFormat="1" applyFont="1" applyFill="1" applyBorder="1" applyAlignment="1">
      <alignment horizontal="center" vertical="center"/>
    </xf>
    <xf numFmtId="0" fontId="28" fillId="0" borderId="23" xfId="11" applyFont="1" applyBorder="1"/>
    <xf numFmtId="10" fontId="11" fillId="10" borderId="24" xfId="8" applyNumberFormat="1" applyFont="1" applyFill="1" applyBorder="1" applyAlignment="1">
      <alignment horizontal="center"/>
    </xf>
    <xf numFmtId="10" fontId="11" fillId="0" borderId="24" xfId="12" applyNumberFormat="1" applyFont="1" applyBorder="1" applyAlignment="1">
      <alignment horizontal="right"/>
    </xf>
    <xf numFmtId="0" fontId="42" fillId="0" borderId="0" xfId="11" applyFont="1" applyAlignment="1">
      <alignment horizontal="center"/>
    </xf>
    <xf numFmtId="0" fontId="42" fillId="0" borderId="0" xfId="11" applyFont="1"/>
    <xf numFmtId="0" fontId="42" fillId="0" borderId="61" xfId="11" applyFont="1" applyFill="1" applyBorder="1"/>
    <xf numFmtId="10" fontId="11" fillId="0" borderId="57" xfId="11" applyNumberFormat="1" applyFont="1" applyFill="1" applyBorder="1" applyAlignment="1">
      <alignment horizontal="right" indent="1"/>
    </xf>
    <xf numFmtId="0" fontId="43" fillId="0" borderId="0" xfId="11" applyFont="1"/>
    <xf numFmtId="0" fontId="28" fillId="0" borderId="13" xfId="11" applyBorder="1"/>
    <xf numFmtId="0" fontId="28" fillId="0" borderId="55" xfId="11" applyBorder="1"/>
    <xf numFmtId="0" fontId="45" fillId="0" borderId="13" xfId="11" applyFont="1" applyFill="1" applyBorder="1" applyAlignment="1">
      <alignment horizontal="left"/>
    </xf>
    <xf numFmtId="0" fontId="34" fillId="0" borderId="13" xfId="11" applyFont="1" applyBorder="1" applyAlignment="1">
      <alignment vertical="center"/>
    </xf>
    <xf numFmtId="10" fontId="28" fillId="0" borderId="23" xfId="8" applyNumberFormat="1" applyFont="1" applyBorder="1" applyAlignment="1">
      <alignment horizontal="left"/>
    </xf>
    <xf numFmtId="0" fontId="44" fillId="0" borderId="0" xfId="11" applyFont="1" applyAlignment="1">
      <alignment horizontal="left"/>
    </xf>
    <xf numFmtId="0" fontId="0" fillId="0" borderId="0" xfId="0" applyBorder="1"/>
    <xf numFmtId="10" fontId="30" fillId="0" borderId="0" xfId="0" applyNumberFormat="1" applyFont="1" applyBorder="1" applyAlignment="1"/>
    <xf numFmtId="9" fontId="0" fillId="0" borderId="0" xfId="0" applyNumberFormat="1" applyBorder="1" applyAlignment="1">
      <alignment horizontal="center"/>
    </xf>
    <xf numFmtId="9" fontId="30" fillId="0" borderId="0" xfId="0" applyNumberFormat="1" applyFont="1" applyBorder="1" applyAlignment="1"/>
    <xf numFmtId="10" fontId="26" fillId="0" borderId="1" xfId="8" applyNumberFormat="1" applyFont="1" applyBorder="1" applyAlignment="1" applyProtection="1">
      <alignment horizontal="center"/>
      <protection hidden="1"/>
    </xf>
    <xf numFmtId="0" fontId="9" fillId="11" borderId="9" xfId="6" applyFill="1" applyAlignment="1" applyProtection="1">
      <protection locked="0"/>
    </xf>
    <xf numFmtId="44" fontId="9" fillId="11" borderId="9" xfId="9" applyFont="1" applyFill="1" applyBorder="1" applyProtection="1"/>
    <xf numFmtId="44" fontId="11" fillId="0" borderId="0" xfId="9" applyFont="1" applyBorder="1" applyProtection="1">
      <protection locked="0"/>
    </xf>
    <xf numFmtId="0" fontId="9" fillId="0" borderId="0" xfId="6" applyFill="1" applyBorder="1" applyAlignment="1" applyProtection="1">
      <protection locked="0"/>
    </xf>
    <xf numFmtId="44" fontId="9" fillId="0" borderId="0" xfId="9" applyFont="1" applyFill="1" applyBorder="1" applyProtection="1"/>
    <xf numFmtId="0" fontId="9" fillId="0" borderId="9" xfId="6" applyFill="1" applyAlignment="1" applyProtection="1">
      <protection locked="0"/>
    </xf>
    <xf numFmtId="44" fontId="9" fillId="0" borderId="9" xfId="9" applyFont="1" applyFill="1" applyBorder="1" applyProtection="1"/>
    <xf numFmtId="0" fontId="20" fillId="9" borderId="9" xfId="6" applyFont="1" applyFill="1" applyAlignment="1" applyProtection="1">
      <alignment horizontal="center" vertical="center" wrapText="1"/>
      <protection locked="0"/>
    </xf>
    <xf numFmtId="0" fontId="20" fillId="9" borderId="9" xfId="6" applyFont="1" applyFill="1" applyAlignment="1" applyProtection="1">
      <alignment horizontal="center" vertical="center"/>
      <protection locked="0"/>
    </xf>
    <xf numFmtId="0" fontId="16" fillId="7" borderId="0" xfId="7" applyFont="1" applyFill="1" applyBorder="1" applyAlignment="1" applyProtection="1">
      <alignment horizontal="center"/>
      <protection locked="0"/>
    </xf>
    <xf numFmtId="0" fontId="16" fillId="7" borderId="10" xfId="7" applyFont="1" applyFill="1" applyAlignment="1" applyProtection="1">
      <alignment horizontal="center"/>
      <protection locked="0"/>
    </xf>
    <xf numFmtId="0" fontId="10" fillId="6" borderId="32" xfId="4" applyFont="1" applyFill="1" applyBorder="1" applyAlignment="1" applyProtection="1">
      <alignment horizontal="center" vertical="center" wrapText="1"/>
      <protection locked="0"/>
    </xf>
    <xf numFmtId="0" fontId="10" fillId="6" borderId="0" xfId="4" applyFont="1" applyFill="1" applyBorder="1" applyAlignment="1" applyProtection="1">
      <alignment horizontal="center" vertical="center" wrapText="1"/>
      <protection locked="0"/>
    </xf>
    <xf numFmtId="0" fontId="28" fillId="0" borderId="23" xfId="11" applyFont="1" applyBorder="1" applyAlignment="1">
      <alignment horizontal="left"/>
    </xf>
    <xf numFmtId="0" fontId="28" fillId="0" borderId="0" xfId="11" applyFont="1" applyBorder="1" applyAlignment="1">
      <alignment horizontal="left"/>
    </xf>
    <xf numFmtId="0" fontId="28" fillId="0" borderId="24" xfId="11" applyFont="1" applyBorder="1" applyAlignment="1">
      <alignment horizontal="left"/>
    </xf>
    <xf numFmtId="0" fontId="28" fillId="0" borderId="26" xfId="11" applyFont="1" applyBorder="1" applyAlignment="1">
      <alignment horizontal="left"/>
    </xf>
    <xf numFmtId="0" fontId="28" fillId="0" borderId="27" xfId="11" applyFont="1" applyBorder="1" applyAlignment="1">
      <alignment horizontal="left"/>
    </xf>
    <xf numFmtId="0" fontId="28" fillId="0" borderId="28" xfId="11" applyFont="1" applyBorder="1" applyAlignment="1">
      <alignment horizontal="left"/>
    </xf>
    <xf numFmtId="0" fontId="28" fillId="0" borderId="23" xfId="11" applyBorder="1" applyAlignment="1">
      <alignment horizontal="left"/>
    </xf>
    <xf numFmtId="0" fontId="28" fillId="0" borderId="0" xfId="11" applyBorder="1" applyAlignment="1">
      <alignment horizontal="left"/>
    </xf>
    <xf numFmtId="0" fontId="28" fillId="0" borderId="24" xfId="11" applyBorder="1" applyAlignment="1">
      <alignment horizontal="left"/>
    </xf>
    <xf numFmtId="0" fontId="28" fillId="0" borderId="26" xfId="11" applyBorder="1" applyAlignment="1">
      <alignment horizontal="left"/>
    </xf>
    <xf numFmtId="0" fontId="28" fillId="0" borderId="27" xfId="11" applyBorder="1" applyAlignment="1">
      <alignment horizontal="left"/>
    </xf>
    <xf numFmtId="0" fontId="28" fillId="0" borderId="28" xfId="11" applyBorder="1" applyAlignment="1">
      <alignment horizontal="left"/>
    </xf>
    <xf numFmtId="0" fontId="28" fillId="0" borderId="36" xfId="11" applyBorder="1" applyAlignment="1">
      <alignment horizontal="center" vertical="center"/>
    </xf>
    <xf numFmtId="0" fontId="28" fillId="0" borderId="40" xfId="11" applyBorder="1" applyAlignment="1">
      <alignment horizontal="center" vertical="center"/>
    </xf>
    <xf numFmtId="0" fontId="28" fillId="0" borderId="44" xfId="11" applyBorder="1" applyAlignment="1">
      <alignment horizontal="center" vertical="center"/>
    </xf>
    <xf numFmtId="0" fontId="28" fillId="0" borderId="14" xfId="11" applyBorder="1" applyAlignment="1">
      <alignment horizontal="center" vertical="center"/>
    </xf>
    <xf numFmtId="0" fontId="28" fillId="0" borderId="23" xfId="11" applyBorder="1" applyAlignment="1">
      <alignment horizontal="center" vertical="center"/>
    </xf>
    <xf numFmtId="0" fontId="28" fillId="0" borderId="26" xfId="11" applyBorder="1" applyAlignment="1">
      <alignment horizontal="center" vertical="center"/>
    </xf>
    <xf numFmtId="10" fontId="23" fillId="0" borderId="39" xfId="12" applyNumberFormat="1" applyFont="1" applyFill="1" applyBorder="1" applyAlignment="1">
      <alignment horizontal="right" vertical="center" indent="1"/>
    </xf>
    <xf numFmtId="10" fontId="23" fillId="0" borderId="42" xfId="12" applyNumberFormat="1" applyFont="1" applyFill="1" applyBorder="1" applyAlignment="1">
      <alignment horizontal="right" vertical="center" indent="1"/>
    </xf>
    <xf numFmtId="10" fontId="23" fillId="0" borderId="46" xfId="12" applyNumberFormat="1" applyFont="1" applyFill="1" applyBorder="1" applyAlignment="1">
      <alignment horizontal="right" vertical="center" indent="1"/>
    </xf>
    <xf numFmtId="10" fontId="23" fillId="0" borderId="20" xfId="12" applyNumberFormat="1" applyFont="1" applyFill="1" applyBorder="1" applyAlignment="1">
      <alignment horizontal="center" vertical="center"/>
    </xf>
    <xf numFmtId="10" fontId="23" fillId="0" borderId="25" xfId="12" applyNumberFormat="1" applyFont="1" applyFill="1" applyBorder="1" applyAlignment="1">
      <alignment horizontal="center" vertical="center"/>
    </xf>
    <xf numFmtId="10" fontId="23" fillId="0" borderId="47" xfId="12" applyNumberFormat="1" applyFont="1" applyFill="1" applyBorder="1" applyAlignment="1">
      <alignment horizontal="center" vertical="center"/>
    </xf>
    <xf numFmtId="10" fontId="25" fillId="10" borderId="15" xfId="12" applyNumberFormat="1" applyFont="1" applyFill="1" applyBorder="1" applyAlignment="1">
      <alignment horizontal="center" vertical="center"/>
    </xf>
    <xf numFmtId="10" fontId="25" fillId="10" borderId="24" xfId="12" applyNumberFormat="1" applyFont="1" applyFill="1" applyBorder="1" applyAlignment="1">
      <alignment horizontal="center" vertical="center"/>
    </xf>
    <xf numFmtId="10" fontId="25" fillId="10" borderId="28" xfId="12" applyNumberFormat="1" applyFont="1" applyFill="1" applyBorder="1" applyAlignment="1">
      <alignment horizontal="center" vertical="center"/>
    </xf>
    <xf numFmtId="0" fontId="21" fillId="0" borderId="38" xfId="11" applyFont="1" applyFill="1" applyBorder="1" applyAlignment="1">
      <alignment horizontal="left" vertical="center"/>
    </xf>
    <xf numFmtId="0" fontId="21" fillId="0" borderId="41" xfId="11" applyFont="1" applyFill="1" applyBorder="1" applyAlignment="1">
      <alignment horizontal="left" vertical="center"/>
    </xf>
    <xf numFmtId="0" fontId="21" fillId="0" borderId="45" xfId="11" applyFont="1" applyFill="1" applyBorder="1" applyAlignment="1">
      <alignment horizontal="left" vertical="center"/>
    </xf>
    <xf numFmtId="10" fontId="23" fillId="0" borderId="12" xfId="12" applyNumberFormat="1" applyFont="1" applyFill="1" applyBorder="1" applyAlignment="1">
      <alignment horizontal="center" vertical="center"/>
    </xf>
    <xf numFmtId="10" fontId="23" fillId="0" borderId="43" xfId="12" applyNumberFormat="1" applyFont="1" applyFill="1" applyBorder="1" applyAlignment="1">
      <alignment horizontal="center" vertical="center"/>
    </xf>
    <xf numFmtId="10" fontId="23" fillId="0" borderId="49" xfId="12" applyNumberFormat="1" applyFont="1" applyFill="1" applyBorder="1" applyAlignment="1">
      <alignment horizontal="center" vertical="center"/>
    </xf>
    <xf numFmtId="10" fontId="23" fillId="0" borderId="12" xfId="12" applyNumberFormat="1" applyFont="1" applyFill="1" applyBorder="1" applyAlignment="1">
      <alignment horizontal="right" vertical="center" indent="1"/>
    </xf>
    <xf numFmtId="10" fontId="23" fillId="0" borderId="43" xfId="12" applyNumberFormat="1" applyFont="1" applyFill="1" applyBorder="1" applyAlignment="1">
      <alignment horizontal="right" vertical="center" indent="1"/>
    </xf>
    <xf numFmtId="10" fontId="23" fillId="0" borderId="49" xfId="12" applyNumberFormat="1" applyFont="1" applyFill="1" applyBorder="1" applyAlignment="1">
      <alignment horizontal="right" vertical="center" indent="1"/>
    </xf>
    <xf numFmtId="10" fontId="23" fillId="0" borderId="19" xfId="12" applyNumberFormat="1" applyFont="1" applyFill="1" applyBorder="1" applyAlignment="1">
      <alignment horizontal="right" vertical="center" indent="1"/>
    </xf>
    <xf numFmtId="10" fontId="23" fillId="0" borderId="22" xfId="12" applyNumberFormat="1" applyFont="1" applyFill="1" applyBorder="1" applyAlignment="1">
      <alignment horizontal="right" vertical="center" indent="1"/>
    </xf>
    <xf numFmtId="10" fontId="23" fillId="0" borderId="50" xfId="12" applyNumberFormat="1" applyFont="1" applyFill="1" applyBorder="1" applyAlignment="1">
      <alignment horizontal="right" vertical="center" indent="1"/>
    </xf>
    <xf numFmtId="168" fontId="28" fillId="0" borderId="0" xfId="11" applyNumberFormat="1" applyFill="1"/>
  </cellXfs>
  <cellStyles count="18">
    <cellStyle name="20% - Accent1" xfId="1" builtinId="30"/>
    <cellStyle name="20% - Accent1 2" xfId="10"/>
    <cellStyle name="20% - Accent1 2 2" xfId="14"/>
    <cellStyle name="20% - Accent1 2 3" xfId="16"/>
    <cellStyle name="40% - Accent1" xfId="2" builtinId="31"/>
    <cellStyle name="60% - Accent1" xfId="3" builtinId="32"/>
    <cellStyle name="Accent1" xfId="4" builtinId="29"/>
    <cellStyle name="Comma" xfId="5" builtinId="3"/>
    <cellStyle name="Comma 2 2" xfId="15"/>
    <cellStyle name="Currency" xfId="9" builtinId="4"/>
    <cellStyle name="Heading 1" xfId="6" builtinId="16"/>
    <cellStyle name="Heading 2" xfId="7" builtinId="17"/>
    <cellStyle name="Normal" xfId="0" builtinId="0"/>
    <cellStyle name="Normal 2" xfId="11"/>
    <cellStyle name="Normal 2 2" xfId="13"/>
    <cellStyle name="Normal 3 2" xfId="17"/>
    <cellStyle name="Percent" xfId="8" builtinId="5"/>
    <cellStyle name="Percent 2"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undp.org/Users/svetlanayefimova/Documents/Reports_20_Oct_2015_6_39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tranet.undp.org/Users/svetlanayefimova/Dropbox/budget_rebasing/April%202015/The%20Model%20-%20at%20$699%20VC%20-%20devilery%202015%20updated%2017%20April%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ureau"/>
      <sheetName val="dataFund"/>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Tab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B1:L29"/>
  <sheetViews>
    <sheetView showGridLines="0" showRowColHeaders="0" tabSelected="1" zoomScale="115" zoomScaleNormal="115" zoomScalePageLayoutView="55" workbookViewId="0">
      <selection activeCell="B1" sqref="B1:I1"/>
    </sheetView>
  </sheetViews>
  <sheetFormatPr defaultColWidth="9.33203125" defaultRowHeight="15.75" x14ac:dyDescent="0.25"/>
  <cols>
    <col min="1" max="1" width="3.1640625" style="10" customWidth="1"/>
    <col min="2" max="3" width="25.83203125" style="10" customWidth="1"/>
    <col min="4" max="4" width="20.33203125" style="10" customWidth="1"/>
    <col min="5" max="5" width="20.6640625" style="10" customWidth="1"/>
    <col min="6" max="6" width="23.83203125" style="10" customWidth="1"/>
    <col min="7" max="8" width="25.83203125" style="10" customWidth="1"/>
    <col min="9" max="9" width="31" style="10" customWidth="1"/>
    <col min="10" max="10" width="28.5" style="10" customWidth="1"/>
    <col min="11" max="11" width="21.1640625" style="10" customWidth="1"/>
    <col min="12" max="12" width="25.6640625" style="10" customWidth="1"/>
    <col min="13" max="13" width="10.33203125" style="10" bestFit="1" customWidth="1"/>
    <col min="14" max="16384" width="9.33203125" style="10"/>
  </cols>
  <sheetData>
    <row r="1" spans="2:12" ht="89.25" customHeight="1" thickBot="1" x14ac:dyDescent="0.3">
      <c r="B1" s="252" t="s">
        <v>100</v>
      </c>
      <c r="C1" s="253"/>
      <c r="D1" s="253"/>
      <c r="E1" s="253"/>
      <c r="F1" s="253"/>
      <c r="G1" s="253"/>
      <c r="H1" s="253"/>
      <c r="I1" s="253"/>
      <c r="J1" s="8"/>
      <c r="K1" s="8"/>
      <c r="L1" s="9"/>
    </row>
    <row r="2" spans="2:12" ht="33" customHeight="1" thickTop="1" x14ac:dyDescent="0.25">
      <c r="B2" s="8"/>
      <c r="C2" s="8"/>
      <c r="G2" s="8"/>
      <c r="H2" s="8"/>
      <c r="I2" s="8"/>
      <c r="J2" s="8"/>
      <c r="K2" s="8"/>
    </row>
    <row r="3" spans="2:12" ht="38.25" customHeight="1" x14ac:dyDescent="0.3">
      <c r="B3" s="11"/>
    </row>
    <row r="4" spans="2:12" ht="21" x14ac:dyDescent="0.35">
      <c r="B4" s="254" t="s">
        <v>9</v>
      </c>
      <c r="C4" s="254"/>
      <c r="D4" s="254"/>
      <c r="E4" s="254"/>
      <c r="F4" s="254"/>
      <c r="G4" s="254"/>
      <c r="H4" s="254"/>
      <c r="I4" s="254"/>
    </row>
    <row r="5" spans="2:12" ht="18.75" x14ac:dyDescent="0.3">
      <c r="B5" s="12"/>
      <c r="F5" s="13"/>
      <c r="G5" s="13"/>
    </row>
    <row r="6" spans="2:12" ht="17.25" x14ac:dyDescent="0.3">
      <c r="B6" s="11" t="s">
        <v>98</v>
      </c>
      <c r="F6" s="3"/>
      <c r="G6" s="9"/>
    </row>
    <row r="7" spans="2:12" ht="18.75" x14ac:dyDescent="0.3">
      <c r="B7" s="12"/>
      <c r="F7" s="13"/>
      <c r="G7" s="13"/>
    </row>
    <row r="8" spans="2:12" ht="17.25" x14ac:dyDescent="0.3">
      <c r="B8" s="11" t="s">
        <v>99</v>
      </c>
      <c r="F8" s="85"/>
    </row>
    <row r="9" spans="2:12" ht="17.25" x14ac:dyDescent="0.3">
      <c r="B9" s="14"/>
      <c r="C9" s="8"/>
      <c r="D9" s="8"/>
      <c r="E9" s="8"/>
      <c r="F9" s="8"/>
      <c r="G9" s="8"/>
    </row>
    <row r="10" spans="2:12" ht="21.75" thickBot="1" x14ac:dyDescent="0.4">
      <c r="B10" s="255" t="s">
        <v>10</v>
      </c>
      <c r="C10" s="255"/>
      <c r="D10" s="255"/>
      <c r="E10" s="255"/>
      <c r="F10" s="255"/>
      <c r="G10" s="255"/>
      <c r="H10" s="255"/>
      <c r="I10" s="255"/>
    </row>
    <row r="11" spans="2:12" ht="16.5" thickTop="1" x14ac:dyDescent="0.25"/>
    <row r="12" spans="2:12" ht="19.5" x14ac:dyDescent="0.3">
      <c r="B12" s="248" t="s">
        <v>102</v>
      </c>
      <c r="C12" s="248"/>
      <c r="D12" s="248"/>
      <c r="E12" s="248"/>
      <c r="F12" s="248"/>
      <c r="G12" s="248"/>
      <c r="H12" s="248"/>
      <c r="I12" s="249">
        <f>F6-(F6/(1+F8))</f>
        <v>0</v>
      </c>
    </row>
    <row r="13" spans="2:12" x14ac:dyDescent="0.25">
      <c r="B13" s="74"/>
      <c r="C13" s="74"/>
      <c r="D13" s="74"/>
      <c r="E13" s="74"/>
      <c r="F13" s="74"/>
      <c r="G13" s="74"/>
      <c r="H13" s="74"/>
      <c r="I13" s="247"/>
    </row>
    <row r="14" spans="2:12" s="8" customFormat="1" ht="20.25" thickBot="1" x14ac:dyDescent="0.35">
      <c r="B14" s="250" t="s">
        <v>103</v>
      </c>
      <c r="C14" s="250"/>
      <c r="D14" s="250"/>
      <c r="E14" s="250"/>
      <c r="F14" s="250"/>
      <c r="G14" s="250"/>
      <c r="H14" s="250"/>
      <c r="I14" s="251">
        <f>F6-I12</f>
        <v>0</v>
      </c>
    </row>
    <row r="15" spans="2:12" s="8" customFormat="1" ht="21" thickTop="1" thickBot="1" x14ac:dyDescent="0.35">
      <c r="B15" s="245" t="s">
        <v>106</v>
      </c>
      <c r="C15" s="245"/>
      <c r="D15" s="245"/>
      <c r="E15" s="245"/>
      <c r="F15" s="245"/>
      <c r="G15" s="245"/>
      <c r="H15" s="245"/>
      <c r="I15" s="246">
        <f>SUM(I12:I14)</f>
        <v>0</v>
      </c>
    </row>
    <row r="16" spans="2:12" s="8" customFormat="1" ht="16.5" thickTop="1" x14ac:dyDescent="0.25">
      <c r="I16" s="10"/>
    </row>
    <row r="17" spans="2:9" s="8" customFormat="1" x14ac:dyDescent="0.25">
      <c r="I17" s="10"/>
    </row>
    <row r="18" spans="2:9" s="8" customFormat="1" ht="20.25" thickBot="1" x14ac:dyDescent="0.35">
      <c r="B18" s="245" t="s">
        <v>95</v>
      </c>
      <c r="C18" s="245"/>
      <c r="D18" s="245"/>
      <c r="E18" s="245" t="s">
        <v>94</v>
      </c>
      <c r="F18" s="245">
        <v>11300</v>
      </c>
      <c r="G18" s="245"/>
      <c r="H18" s="245"/>
      <c r="I18" s="246">
        <f>-I12</f>
        <v>0</v>
      </c>
    </row>
    <row r="19" spans="2:9" s="8" customFormat="1" ht="16.5" thickTop="1" x14ac:dyDescent="0.25">
      <c r="B19" s="10"/>
      <c r="C19" s="10"/>
      <c r="D19" s="10"/>
      <c r="E19" s="10"/>
      <c r="F19" s="10"/>
      <c r="G19" s="10"/>
      <c r="H19" s="10"/>
      <c r="I19" s="10"/>
    </row>
    <row r="20" spans="2:9" x14ac:dyDescent="0.25">
      <c r="B20" s="36" t="s">
        <v>101</v>
      </c>
    </row>
    <row r="21" spans="2:9" x14ac:dyDescent="0.25">
      <c r="B21" s="36" t="s">
        <v>117</v>
      </c>
      <c r="C21" s="36"/>
      <c r="D21" s="36"/>
    </row>
    <row r="22" spans="2:9" x14ac:dyDescent="0.25">
      <c r="B22" s="36" t="s">
        <v>113</v>
      </c>
      <c r="C22" s="36"/>
      <c r="D22" s="36"/>
    </row>
    <row r="23" spans="2:9" x14ac:dyDescent="0.25">
      <c r="B23" s="36"/>
      <c r="C23" s="37"/>
      <c r="D23" s="37"/>
      <c r="E23" s="23"/>
      <c r="F23" s="23"/>
      <c r="G23" s="23"/>
      <c r="H23" s="23"/>
      <c r="I23" s="23"/>
    </row>
    <row r="24" spans="2:9" ht="21" customHeight="1" x14ac:dyDescent="0.25">
      <c r="B24" s="36"/>
      <c r="C24" s="36"/>
      <c r="D24" s="36"/>
      <c r="E24" s="22"/>
      <c r="F24" s="22"/>
      <c r="G24" s="22"/>
      <c r="H24" s="22"/>
      <c r="I24" s="22"/>
    </row>
    <row r="25" spans="2:9" x14ac:dyDescent="0.25">
      <c r="B25" s="36"/>
      <c r="C25" s="37"/>
      <c r="D25" s="37"/>
      <c r="E25" s="23"/>
      <c r="F25" s="23"/>
      <c r="G25" s="23"/>
      <c r="H25" s="23"/>
      <c r="I25" s="23"/>
    </row>
    <row r="26" spans="2:9" x14ac:dyDescent="0.25">
      <c r="B26" s="36"/>
      <c r="C26" s="36"/>
      <c r="D26" s="36"/>
    </row>
    <row r="27" spans="2:9" x14ac:dyDescent="0.25">
      <c r="B27" s="36"/>
      <c r="C27" s="36"/>
      <c r="D27" s="36"/>
    </row>
    <row r="28" spans="2:9" x14ac:dyDescent="0.25">
      <c r="B28" s="36"/>
      <c r="C28" s="36"/>
      <c r="D28" s="36"/>
    </row>
    <row r="29" spans="2:9" x14ac:dyDescent="0.25">
      <c r="B29" s="36"/>
      <c r="C29" s="36"/>
      <c r="D29" s="36"/>
    </row>
  </sheetData>
  <sheetProtection formatCells="0" formatColumns="0" formatRows="0" insertColumns="0" insertRows="0" insertHyperlinks="0" deleteColumns="0" deleteRows="0"/>
  <dataConsolidate/>
  <mergeCells count="3">
    <mergeCell ref="B1:I1"/>
    <mergeCell ref="B4:I4"/>
    <mergeCell ref="B10:I10"/>
  </mergeCells>
  <dataValidations count="1">
    <dataValidation type="decimal" errorStyle="warning" operator="greaterThanOrEqual" allowBlank="1" showInputMessage="1" showErrorMessage="1" errorTitle="Minimum GMS rate" error="Please verify GMS rate. UNDP's new cost recovery rate is min 8% except certain funds " promptTitle="Enter GMS rate %" sqref="F8">
      <formula1>0.08</formula1>
    </dataValidation>
  </dataValidations>
  <pageMargins left="0.25" right="0.25" top="0.75" bottom="0.75" header="0.3" footer="0.3"/>
  <pageSetup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1:K36"/>
  <sheetViews>
    <sheetView topLeftCell="A15" zoomScale="85" zoomScaleNormal="85" zoomScalePageLayoutView="55" workbookViewId="0">
      <selection activeCell="B31" sqref="B31"/>
    </sheetView>
  </sheetViews>
  <sheetFormatPr defaultColWidth="9.33203125" defaultRowHeight="15.75" x14ac:dyDescent="0.25"/>
  <cols>
    <col min="1" max="1" width="3.1640625" style="10" customWidth="1"/>
    <col min="2" max="3" width="25.83203125" style="10" customWidth="1"/>
    <col min="4" max="4" width="28.5" style="10" customWidth="1"/>
    <col min="5" max="5" width="25.83203125" style="10" customWidth="1"/>
    <col min="6" max="6" width="20.6640625" style="10" customWidth="1"/>
    <col min="7" max="7" width="23.83203125" style="10" customWidth="1"/>
    <col min="8" max="8" width="32.1640625" style="10" customWidth="1"/>
    <col min="9" max="9" width="28.5" style="10" customWidth="1"/>
    <col min="10" max="10" width="21.1640625" style="10" customWidth="1"/>
    <col min="11" max="11" width="25.6640625" style="10" customWidth="1"/>
    <col min="12" max="12" width="10.33203125" style="10" bestFit="1" customWidth="1"/>
    <col min="13" max="16384" width="9.33203125" style="10"/>
  </cols>
  <sheetData>
    <row r="1" spans="2:11" ht="89.25" customHeight="1" thickBot="1" x14ac:dyDescent="0.3">
      <c r="B1" s="252" t="s">
        <v>105</v>
      </c>
      <c r="C1" s="253"/>
      <c r="D1" s="253"/>
      <c r="E1" s="253"/>
      <c r="F1" s="253"/>
      <c r="G1" s="253"/>
      <c r="H1" s="253"/>
      <c r="I1" s="8"/>
      <c r="J1" s="8"/>
      <c r="K1" s="9"/>
    </row>
    <row r="2" spans="2:11" s="210" customFormat="1" ht="33" customHeight="1" thickTop="1" x14ac:dyDescent="0.25">
      <c r="B2" s="208"/>
      <c r="C2" s="208"/>
      <c r="D2" s="208"/>
      <c r="E2" s="208"/>
      <c r="F2" s="208"/>
      <c r="G2" s="208"/>
      <c r="H2" s="209"/>
      <c r="I2" s="208"/>
      <c r="J2" s="208"/>
    </row>
    <row r="3" spans="2:11" ht="21" x14ac:dyDescent="0.35">
      <c r="B3" s="254" t="s">
        <v>9</v>
      </c>
      <c r="C3" s="254"/>
      <c r="D3" s="254"/>
      <c r="E3" s="254"/>
      <c r="F3" s="254"/>
      <c r="G3" s="254"/>
      <c r="H3" s="254"/>
    </row>
    <row r="5" spans="2:11" ht="76.5" customHeight="1" x14ac:dyDescent="0.25">
      <c r="B5" s="76" t="s">
        <v>108</v>
      </c>
      <c r="E5" s="256" t="s">
        <v>49</v>
      </c>
      <c r="F5" s="257"/>
      <c r="G5" s="257"/>
      <c r="H5" s="257"/>
    </row>
    <row r="6" spans="2:11" ht="42.75" customHeight="1" x14ac:dyDescent="0.3">
      <c r="B6" s="12"/>
      <c r="G6" s="13"/>
    </row>
    <row r="7" spans="2:11" ht="17.25" x14ac:dyDescent="0.3">
      <c r="B7" s="11" t="s">
        <v>79</v>
      </c>
      <c r="G7" s="211">
        <f>VLOOKUP($E$5,dataRates!$B$18:$N$30,12,FALSE)</f>
        <v>7.0000000000000007E-2</v>
      </c>
    </row>
    <row r="8" spans="2:11" ht="17.25" x14ac:dyDescent="0.3">
      <c r="B8" s="11"/>
      <c r="F8" s="74"/>
      <c r="G8" s="75"/>
    </row>
    <row r="9" spans="2:11" ht="17.25" x14ac:dyDescent="0.3">
      <c r="B9" s="11" t="s">
        <v>78</v>
      </c>
      <c r="G9" s="3">
        <v>10000</v>
      </c>
    </row>
    <row r="11" spans="2:11" ht="17.25" x14ac:dyDescent="0.3">
      <c r="B11" s="14"/>
      <c r="C11" s="8"/>
      <c r="D11" s="8"/>
      <c r="E11" s="8"/>
      <c r="F11" s="8"/>
      <c r="G11" s="8"/>
    </row>
    <row r="12" spans="2:11" ht="21.75" thickBot="1" x14ac:dyDescent="0.4">
      <c r="B12" s="255" t="s">
        <v>10</v>
      </c>
      <c r="C12" s="255"/>
      <c r="D12" s="255"/>
      <c r="E12" s="255"/>
      <c r="F12" s="255"/>
      <c r="G12" s="255"/>
      <c r="H12" s="255"/>
    </row>
    <row r="13" spans="2:11" ht="16.5" thickTop="1" x14ac:dyDescent="0.25"/>
    <row r="14" spans="2:11" ht="19.5" x14ac:dyDescent="0.3">
      <c r="B14" s="158" t="s">
        <v>11</v>
      </c>
      <c r="C14" s="158"/>
      <c r="D14" s="158"/>
      <c r="E14" s="158"/>
      <c r="F14" s="158"/>
      <c r="G14" s="158"/>
      <c r="H14" s="159">
        <f>IF(E5="GFATM projects", G9-G9/(100%+G7), G9*$G$7)</f>
        <v>700.00000000000011</v>
      </c>
      <c r="I14" s="77"/>
    </row>
    <row r="15" spans="2:11" x14ac:dyDescent="0.25">
      <c r="H15" s="16"/>
    </row>
    <row r="16" spans="2:11" s="8" customFormat="1" ht="20.25" thickBot="1" x14ac:dyDescent="0.35">
      <c r="B16" s="15" t="s">
        <v>80</v>
      </c>
      <c r="C16" s="15"/>
      <c r="D16" s="15"/>
      <c r="E16" s="15"/>
      <c r="F16" s="15"/>
      <c r="G16" s="15"/>
      <c r="H16" s="6">
        <f>IF(E5="GFATM projects", G9-H14,G9)</f>
        <v>10000</v>
      </c>
    </row>
    <row r="17" spans="2:10" s="8" customFormat="1" ht="20.25" thickTop="1" x14ac:dyDescent="0.3">
      <c r="B17" s="17"/>
      <c r="H17" s="18"/>
    </row>
    <row r="18" spans="2:10" s="8" customFormat="1" x14ac:dyDescent="0.25">
      <c r="H18" s="10"/>
    </row>
    <row r="19" spans="2:10" s="8" customFormat="1" ht="21" x14ac:dyDescent="0.2">
      <c r="B19" s="19" t="s">
        <v>12</v>
      </c>
      <c r="C19" s="20"/>
      <c r="D19" s="20"/>
      <c r="E19" s="20"/>
      <c r="F19" s="20"/>
      <c r="G19" s="20"/>
      <c r="H19" s="21"/>
    </row>
    <row r="20" spans="2:10" s="8" customFormat="1" x14ac:dyDescent="0.25">
      <c r="B20" s="10"/>
      <c r="C20" s="10"/>
      <c r="D20" s="10"/>
      <c r="E20" s="10"/>
      <c r="F20" s="10"/>
      <c r="G20" s="10"/>
      <c r="H20" s="10"/>
    </row>
    <row r="21" spans="2:10" s="8" customFormat="1" ht="83.25" customHeight="1" x14ac:dyDescent="0.25">
      <c r="B21" s="26" t="s">
        <v>110</v>
      </c>
      <c r="C21" s="27" t="s">
        <v>109</v>
      </c>
      <c r="D21" s="66" t="s">
        <v>51</v>
      </c>
      <c r="E21" s="66" t="str">
        <f>IF(E5="Montreal Protocol projects","MP Unit",IF(E5="GFATM projects","GFATM","GEF"))</f>
        <v>MP Unit</v>
      </c>
      <c r="F21" s="26" t="s">
        <v>114</v>
      </c>
      <c r="G21" s="28" t="s">
        <v>111</v>
      </c>
      <c r="H21" s="29" t="s">
        <v>13</v>
      </c>
      <c r="J21" s="10"/>
    </row>
    <row r="22" spans="2:10" s="8" customFormat="1" ht="27.75" customHeight="1" x14ac:dyDescent="0.25">
      <c r="B22" s="61" t="s">
        <v>43</v>
      </c>
      <c r="C22" s="62" t="s">
        <v>44</v>
      </c>
      <c r="D22" s="62" t="s">
        <v>45</v>
      </c>
      <c r="E22" s="67" t="s">
        <v>46</v>
      </c>
      <c r="F22" s="63" t="s">
        <v>47</v>
      </c>
      <c r="G22" s="64" t="s">
        <v>48</v>
      </c>
      <c r="H22" s="65" t="s">
        <v>93</v>
      </c>
      <c r="J22" s="10"/>
    </row>
    <row r="23" spans="2:10" ht="18.75" x14ac:dyDescent="0.25">
      <c r="B23" s="30" t="s">
        <v>5</v>
      </c>
      <c r="C23" s="24"/>
      <c r="D23" s="24"/>
      <c r="E23" s="25" t="s">
        <v>50</v>
      </c>
      <c r="F23" s="31"/>
      <c r="G23" s="31"/>
      <c r="H23" s="32"/>
    </row>
    <row r="24" spans="2:10" ht="34.5" customHeight="1" x14ac:dyDescent="0.3">
      <c r="B24" s="7">
        <f>IFERROR(VLOOKUP($E$5,dataRates!$B$17:$M$30,3,FALSE)*$H$14,0)</f>
        <v>259.70000000000005</v>
      </c>
      <c r="C24" s="7">
        <f>IFERROR(VLOOKUP($E$5,dataRates!$B$17:$M$30,4,FALSE)*$H$14,0)</f>
        <v>51.800000000000004</v>
      </c>
      <c r="D24" s="7">
        <f>SUM(B24:C24)</f>
        <v>311.50000000000006</v>
      </c>
      <c r="E24" s="7">
        <f>IFERROR(VLOOKUP($E$5,dataRates!$B$17:$M$30,10,FALSE)*$H$14,0)</f>
        <v>203.00000000000003</v>
      </c>
      <c r="F24" s="7">
        <f>IFERROR(VLOOKUP($E$5,dataRates!$B$17:$M$30,6,FALSE)*$H$14,0)</f>
        <v>179.22450000000003</v>
      </c>
      <c r="G24" s="7">
        <f>$H$14*0.9%</f>
        <v>6.3000000000000016</v>
      </c>
      <c r="H24" s="7">
        <f>SUM(D24:G24)</f>
        <v>700.0245000000001</v>
      </c>
    </row>
    <row r="25" spans="2:10" ht="18.75" x14ac:dyDescent="0.25">
      <c r="B25" s="33" t="s">
        <v>6</v>
      </c>
      <c r="C25" s="34"/>
      <c r="D25" s="34"/>
      <c r="E25" s="34"/>
      <c r="F25" s="34"/>
      <c r="G25" s="34"/>
      <c r="H25" s="35"/>
    </row>
    <row r="26" spans="2:10" ht="39" customHeight="1" x14ac:dyDescent="0.25">
      <c r="B26" s="244">
        <f>IFERROR($B24/$H24,0)</f>
        <v>0.37098701545445911</v>
      </c>
      <c r="C26" s="244">
        <f>IFERROR(C24/$H24,0)</f>
        <v>7.3997410090646823E-2</v>
      </c>
      <c r="D26" s="244">
        <f>SUM(B26:C26)</f>
        <v>0.44498442554510592</v>
      </c>
      <c r="E26" s="244">
        <f>IFERROR(E24/$H24,0)</f>
        <v>0.28998985035523756</v>
      </c>
      <c r="F26" s="244">
        <f>IFERROR(F24/$H24,0)</f>
        <v>0.25602603908863192</v>
      </c>
      <c r="G26" s="244">
        <f>IFERROR(G24/$H24,0)</f>
        <v>8.9996850110246156E-3</v>
      </c>
      <c r="H26" s="244">
        <f>SUM(D26:G26)</f>
        <v>1</v>
      </c>
      <c r="I26" s="60"/>
    </row>
    <row r="28" spans="2:10" x14ac:dyDescent="0.25">
      <c r="B28" s="36"/>
      <c r="C28" s="36"/>
      <c r="D28" s="36"/>
    </row>
    <row r="29" spans="2:10" x14ac:dyDescent="0.25">
      <c r="B29" s="36" t="s">
        <v>112</v>
      </c>
      <c r="C29" s="36"/>
      <c r="D29" s="36"/>
    </row>
    <row r="30" spans="2:10" ht="22.5" customHeight="1" x14ac:dyDescent="0.25">
      <c r="B30" s="36" t="s">
        <v>116</v>
      </c>
      <c r="C30" s="37"/>
      <c r="D30" s="37"/>
      <c r="E30" s="23"/>
      <c r="F30" s="23"/>
      <c r="G30" s="23"/>
      <c r="H30" s="23"/>
    </row>
    <row r="31" spans="2:10" ht="24" customHeight="1" x14ac:dyDescent="0.25">
      <c r="B31" s="36" t="s">
        <v>115</v>
      </c>
      <c r="C31" s="36"/>
      <c r="D31" s="36"/>
      <c r="E31" s="22"/>
      <c r="F31" s="22"/>
      <c r="G31" s="22"/>
      <c r="H31" s="22"/>
    </row>
    <row r="32" spans="2:10" x14ac:dyDescent="0.25">
      <c r="B32" s="36"/>
      <c r="C32" s="37"/>
      <c r="D32" s="37"/>
      <c r="E32" s="23"/>
      <c r="F32" s="23"/>
      <c r="G32" s="23"/>
      <c r="H32" s="23"/>
    </row>
    <row r="33" spans="2:4" x14ac:dyDescent="0.25">
      <c r="B33" s="36"/>
      <c r="C33" s="36"/>
      <c r="D33" s="36"/>
    </row>
    <row r="34" spans="2:4" x14ac:dyDescent="0.25">
      <c r="B34" s="36"/>
      <c r="C34" s="36"/>
      <c r="D34" s="36"/>
    </row>
    <row r="35" spans="2:4" x14ac:dyDescent="0.25">
      <c r="B35" s="36"/>
      <c r="C35" s="36"/>
      <c r="D35" s="36"/>
    </row>
    <row r="36" spans="2:4" x14ac:dyDescent="0.25">
      <c r="B36" s="36"/>
      <c r="C36" s="36"/>
      <c r="D36" s="36"/>
    </row>
  </sheetData>
  <sheetProtection formatCells="0" formatColumns="0" formatRows="0" insertColumns="0" insertRows="0" insertHyperlinks="0" deleteColumns="0" deleteRows="0" selectLockedCells="1"/>
  <protectedRanges>
    <protectedRange algorithmName="SHA-512" hashValue="mlR6iWQRJd/7IL1mWgaxGWcQLkbRKK0TQoJZJe6HwHnJc4ntFEDnpoDlM2PfTK6NoLAcfWzsC4DARTPxGa3CuA==" saltValue="Fm/eFrKtk62WgOmtKiPpBg==" spinCount="100000" sqref="B24:H26" name="Range1"/>
  </protectedRanges>
  <mergeCells count="4">
    <mergeCell ref="B1:H1"/>
    <mergeCell ref="B3:H3"/>
    <mergeCell ref="B12:H12"/>
    <mergeCell ref="E5:H5"/>
  </mergeCells>
  <dataValidations count="1">
    <dataValidation type="decimal" errorStyle="warning" operator="greaterThanOrEqual" allowBlank="1" showInputMessage="1" showErrorMessage="1" errorTitle="Minimum GMS rate" error="Please verify GMS rate. UNDP's new cost recovery rate is min 8% except certain funds " promptTitle="Enter GMS rate %" sqref="G8">
      <formula1>0.08</formula1>
    </dataValidation>
  </dataValidations>
  <pageMargins left="0.25" right="0.25" top="0.75" bottom="0.75" header="0.3" footer="0.3"/>
  <pageSetup scale="59" fitToWidth="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Please choose only from dropdown list">
          <x14:formula1>
            <xm:f>dataRates!$B$18:$B$30</xm:f>
          </x14:formula1>
          <xm:sqref>E5:H5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26"/>
  <sheetViews>
    <sheetView showGridLines="0" zoomScale="70" zoomScaleNormal="70" zoomScalePageLayoutView="173" workbookViewId="0">
      <selection activeCell="A2" sqref="A2"/>
    </sheetView>
  </sheetViews>
  <sheetFormatPr defaultColWidth="14.6640625" defaultRowHeight="15.75" x14ac:dyDescent="0.25"/>
  <cols>
    <col min="1" max="1" width="21.83203125" style="130" customWidth="1"/>
    <col min="2" max="2" width="154.6640625" style="130" customWidth="1"/>
    <col min="3" max="3" width="14" style="130" customWidth="1"/>
    <col min="4" max="4" width="18.1640625" style="130" customWidth="1"/>
    <col min="5" max="5" width="16.5" style="132" customWidth="1"/>
    <col min="6" max="6" width="14.83203125" style="130" customWidth="1"/>
    <col min="7" max="7" width="19.33203125" style="130" customWidth="1"/>
    <col min="8" max="8" width="14.33203125" style="130" customWidth="1"/>
    <col min="9" max="9" width="14.6640625" style="130"/>
    <col min="10" max="14" width="14.6640625" style="133"/>
    <col min="15" max="15" width="24.5" style="130" customWidth="1"/>
    <col min="16" max="16384" width="14.6640625" style="130"/>
  </cols>
  <sheetData>
    <row r="1" spans="1:15" ht="21" x14ac:dyDescent="0.35">
      <c r="A1" s="134" t="s">
        <v>107</v>
      </c>
      <c r="B1" s="239" t="s">
        <v>96</v>
      </c>
      <c r="C1" s="131"/>
      <c r="D1" s="132"/>
      <c r="F1" s="132"/>
      <c r="G1" s="132"/>
      <c r="H1" s="131"/>
      <c r="I1" s="131"/>
    </row>
    <row r="2" spans="1:15" x14ac:dyDescent="0.25">
      <c r="B2" s="134" t="s">
        <v>92</v>
      </c>
    </row>
    <row r="3" spans="1:15" ht="28.5" customHeight="1" thickBot="1" x14ac:dyDescent="0.3">
      <c r="B3" s="134"/>
    </row>
    <row r="4" spans="1:15" ht="84" customHeight="1" thickBot="1" x14ac:dyDescent="0.3">
      <c r="A4" s="234"/>
      <c r="B4" s="235"/>
      <c r="C4" s="137" t="s">
        <v>22</v>
      </c>
      <c r="D4" s="138" t="s">
        <v>23</v>
      </c>
      <c r="E4" s="139" t="s">
        <v>24</v>
      </c>
      <c r="F4" s="140" t="s">
        <v>25</v>
      </c>
      <c r="G4" s="129" t="s">
        <v>26</v>
      </c>
      <c r="H4" s="141" t="s">
        <v>76</v>
      </c>
      <c r="I4" s="143" t="s">
        <v>0</v>
      </c>
    </row>
    <row r="5" spans="1:15" s="133" customFormat="1" ht="42.75" customHeight="1" thickBot="1" x14ac:dyDescent="0.4">
      <c r="A5" s="236" t="s">
        <v>17</v>
      </c>
      <c r="B5" s="231"/>
      <c r="C5" s="213">
        <v>0.53800000000000003</v>
      </c>
      <c r="D5" s="214">
        <v>3.1E-2</v>
      </c>
      <c r="E5" s="215">
        <f t="shared" ref="E5:E6" si="0">C5+D5</f>
        <v>0.56900000000000006</v>
      </c>
      <c r="F5" s="214">
        <v>9.2999999999999999E-2</v>
      </c>
      <c r="G5" s="216">
        <v>8.0000000000000002E-3</v>
      </c>
      <c r="H5" s="216">
        <v>0.33</v>
      </c>
      <c r="I5" s="232">
        <f>SUM(E5:H5)</f>
        <v>1</v>
      </c>
      <c r="J5" s="144"/>
      <c r="K5" s="144"/>
    </row>
    <row r="6" spans="1:15" s="133" customFormat="1" ht="33" customHeight="1" thickBot="1" x14ac:dyDescent="0.4">
      <c r="A6" s="236" t="s">
        <v>49</v>
      </c>
      <c r="B6" s="231"/>
      <c r="C6" s="213">
        <v>0.371</v>
      </c>
      <c r="D6" s="214">
        <v>7.3999999999999996E-2</v>
      </c>
      <c r="E6" s="215">
        <f t="shared" si="0"/>
        <v>0.44500000000000001</v>
      </c>
      <c r="F6" s="214">
        <v>0.25603541130152074</v>
      </c>
      <c r="G6" s="216">
        <v>8.9999999999999993E-3</v>
      </c>
      <c r="H6" s="216">
        <v>0.28999999999999998</v>
      </c>
      <c r="I6" s="232">
        <f>SUM(E6:H6)</f>
        <v>1.0000354113015206</v>
      </c>
      <c r="J6" s="144"/>
      <c r="K6" s="144"/>
    </row>
    <row r="7" spans="1:15" s="133" customFormat="1" ht="21" x14ac:dyDescent="0.35">
      <c r="A7" s="229"/>
      <c r="B7" s="230"/>
      <c r="C7" s="218"/>
      <c r="D7" s="218"/>
      <c r="E7" s="217"/>
      <c r="F7" s="218"/>
      <c r="G7" s="218"/>
      <c r="H7" s="218"/>
      <c r="I7" s="218"/>
      <c r="J7" s="144"/>
      <c r="K7" s="144"/>
      <c r="N7" s="297"/>
      <c r="O7" s="297"/>
    </row>
    <row r="8" spans="1:15" s="133" customFormat="1" ht="21" x14ac:dyDescent="0.35">
      <c r="A8" s="229"/>
      <c r="B8" s="230"/>
      <c r="C8" s="218"/>
      <c r="D8" s="218"/>
      <c r="E8" s="217"/>
      <c r="F8" s="218"/>
      <c r="G8" s="218"/>
      <c r="H8" s="218"/>
      <c r="I8" s="218"/>
      <c r="J8" s="144"/>
      <c r="K8" s="144"/>
    </row>
    <row r="9" spans="1:15" s="133" customFormat="1" ht="24" thickBot="1" x14ac:dyDescent="0.4">
      <c r="A9" s="233" t="s">
        <v>20</v>
      </c>
      <c r="B9" s="212"/>
      <c r="C9" s="134"/>
      <c r="D9" s="134"/>
      <c r="E9" s="169"/>
      <c r="F9" s="134"/>
      <c r="G9" s="134"/>
      <c r="H9" s="134"/>
      <c r="I9" s="134"/>
    </row>
    <row r="10" spans="1:15" s="133" customFormat="1" ht="60.75" customHeight="1" thickBot="1" x14ac:dyDescent="0.3">
      <c r="A10" s="237"/>
      <c r="B10" s="219" t="s">
        <v>21</v>
      </c>
      <c r="C10" s="220" t="s">
        <v>22</v>
      </c>
      <c r="D10" s="221" t="s">
        <v>23</v>
      </c>
      <c r="E10" s="221" t="s">
        <v>24</v>
      </c>
      <c r="F10" s="222" t="s">
        <v>25</v>
      </c>
      <c r="G10" s="223" t="s">
        <v>26</v>
      </c>
      <c r="H10" s="224" t="s">
        <v>27</v>
      </c>
      <c r="I10" s="225" t="s">
        <v>0</v>
      </c>
    </row>
    <row r="11" spans="1:15" s="133" customFormat="1" ht="24.95" customHeight="1" x14ac:dyDescent="0.25">
      <c r="A11" s="185">
        <v>9.9950000000000011E-2</v>
      </c>
      <c r="B11" s="226" t="s">
        <v>28</v>
      </c>
      <c r="C11" s="180">
        <v>0.26293245469522247</v>
      </c>
      <c r="D11" s="196">
        <v>5.6267545304777601E-2</v>
      </c>
      <c r="E11" s="227">
        <f>SUM(C11:D11)</f>
        <v>0.31920000000000009</v>
      </c>
      <c r="F11" s="180">
        <v>0.17609999999999998</v>
      </c>
      <c r="G11" s="187">
        <v>8.9999999999999993E-3</v>
      </c>
      <c r="H11" s="187">
        <v>0.49569999999999997</v>
      </c>
      <c r="I11" s="228">
        <f>SUM(E11:H11)</f>
        <v>1</v>
      </c>
      <c r="J11" s="192"/>
    </row>
    <row r="12" spans="1:15" s="133" customFormat="1" ht="24.95" customHeight="1" x14ac:dyDescent="0.25">
      <c r="A12" s="185">
        <v>9.5048000000000007E-2</v>
      </c>
      <c r="B12" s="226" t="s">
        <v>29</v>
      </c>
      <c r="C12" s="180">
        <v>0.32890035739814155</v>
      </c>
      <c r="D12" s="196">
        <v>4.5799642601858467E-2</v>
      </c>
      <c r="E12" s="227">
        <f t="shared" ref="E12:E18" si="1">SUM(C12:D12)</f>
        <v>0.37470000000000003</v>
      </c>
      <c r="F12" s="180">
        <v>0.14689999999999998</v>
      </c>
      <c r="G12" s="187">
        <v>8.9999999999999993E-3</v>
      </c>
      <c r="H12" s="187">
        <v>0.46939999999999998</v>
      </c>
      <c r="I12" s="228">
        <f t="shared" ref="I12:I20" si="2">SUM(E12:H12)</f>
        <v>1</v>
      </c>
      <c r="J12" s="192"/>
    </row>
    <row r="13" spans="1:15" s="133" customFormat="1" ht="24.95" customHeight="1" x14ac:dyDescent="0.25">
      <c r="A13" s="185">
        <v>9.0010000000000007E-2</v>
      </c>
      <c r="B13" s="226" t="s">
        <v>30</v>
      </c>
      <c r="C13" s="180">
        <v>0.34911709479427139</v>
      </c>
      <c r="D13" s="196">
        <v>4.5782905205728572E-2</v>
      </c>
      <c r="E13" s="227">
        <f t="shared" si="1"/>
        <v>0.39489999999999997</v>
      </c>
      <c r="F13" s="180">
        <v>0.155</v>
      </c>
      <c r="G13" s="187">
        <v>8.9999999999999993E-3</v>
      </c>
      <c r="H13" s="187">
        <v>0.44109999999999999</v>
      </c>
      <c r="I13" s="228">
        <f t="shared" si="2"/>
        <v>1</v>
      </c>
      <c r="J13" s="192"/>
    </row>
    <row r="14" spans="1:15" s="133" customFormat="1" ht="24.95" customHeight="1" x14ac:dyDescent="0.25">
      <c r="A14" s="185">
        <v>8.4953500000000015E-2</v>
      </c>
      <c r="B14" s="226" t="s">
        <v>31</v>
      </c>
      <c r="C14" s="180">
        <v>0.31583932322053682</v>
      </c>
      <c r="D14" s="196">
        <v>6.7660676779463247E-2</v>
      </c>
      <c r="E14" s="227">
        <f t="shared" si="1"/>
        <v>0.38350000000000006</v>
      </c>
      <c r="F14" s="180">
        <v>0.19919999999999999</v>
      </c>
      <c r="G14" s="187">
        <v>8.9999999999999993E-3</v>
      </c>
      <c r="H14" s="187">
        <v>0.4083</v>
      </c>
      <c r="I14" s="228">
        <f t="shared" si="2"/>
        <v>1</v>
      </c>
      <c r="J14" s="192"/>
    </row>
    <row r="15" spans="1:15" s="133" customFormat="1" ht="24.95" customHeight="1" x14ac:dyDescent="0.25">
      <c r="A15" s="185">
        <v>7.9979999999999996E-2</v>
      </c>
      <c r="B15" s="226" t="s">
        <v>32</v>
      </c>
      <c r="C15" s="180">
        <v>0.33791208791208793</v>
      </c>
      <c r="D15" s="196">
        <v>7.2087912087912084E-2</v>
      </c>
      <c r="E15" s="227">
        <f t="shared" si="1"/>
        <v>0.41000000000000003</v>
      </c>
      <c r="F15" s="180">
        <v>0.20889999999999997</v>
      </c>
      <c r="G15" s="187">
        <v>8.9999999999999993E-3</v>
      </c>
      <c r="H15" s="187">
        <v>0.37209999999999999</v>
      </c>
      <c r="I15" s="228">
        <f t="shared" si="2"/>
        <v>1</v>
      </c>
      <c r="J15" s="192"/>
    </row>
    <row r="16" spans="1:15" s="133" customFormat="1" ht="24.95" customHeight="1" x14ac:dyDescent="0.25">
      <c r="A16" s="185">
        <v>3.9992E-2</v>
      </c>
      <c r="B16" s="226" t="s">
        <v>33</v>
      </c>
      <c r="C16" s="180"/>
      <c r="D16" s="196"/>
      <c r="E16" s="227">
        <f t="shared" si="1"/>
        <v>0</v>
      </c>
      <c r="F16" s="180">
        <v>0.2477</v>
      </c>
      <c r="G16" s="187">
        <v>8.9999999999999993E-3</v>
      </c>
      <c r="H16" s="187">
        <v>0.74329999999999996</v>
      </c>
      <c r="I16" s="228">
        <f t="shared" si="2"/>
        <v>1</v>
      </c>
      <c r="J16" s="192"/>
    </row>
    <row r="17" spans="1:10" s="133" customFormat="1" ht="24.95" customHeight="1" x14ac:dyDescent="0.25">
      <c r="A17" s="185">
        <v>9.5048000000000007E-2</v>
      </c>
      <c r="B17" s="226" t="s">
        <v>34</v>
      </c>
      <c r="C17" s="180">
        <v>0.32890035739814155</v>
      </c>
      <c r="D17" s="196">
        <v>4.5799642601858467E-2</v>
      </c>
      <c r="E17" s="227">
        <f t="shared" si="1"/>
        <v>0.37470000000000003</v>
      </c>
      <c r="F17" s="180">
        <v>0.14689999999999998</v>
      </c>
      <c r="G17" s="187">
        <v>8.9999999999999993E-3</v>
      </c>
      <c r="H17" s="187">
        <v>0.46939999999999998</v>
      </c>
      <c r="I17" s="228">
        <f t="shared" si="2"/>
        <v>1</v>
      </c>
      <c r="J17" s="192"/>
    </row>
    <row r="18" spans="1:10" s="133" customFormat="1" ht="24.95" customHeight="1" x14ac:dyDescent="0.25">
      <c r="A18" s="185">
        <v>9.0010000000000007E-2</v>
      </c>
      <c r="B18" s="226" t="s">
        <v>35</v>
      </c>
      <c r="C18" s="180">
        <v>0.34911709479427139</v>
      </c>
      <c r="D18" s="196">
        <v>4.5782905205728572E-2</v>
      </c>
      <c r="E18" s="227">
        <f t="shared" si="1"/>
        <v>0.39489999999999997</v>
      </c>
      <c r="F18" s="180">
        <v>0.155</v>
      </c>
      <c r="G18" s="187">
        <v>8.9999999999999993E-3</v>
      </c>
      <c r="H18" s="187">
        <v>0.44109999999999999</v>
      </c>
      <c r="I18" s="228">
        <f t="shared" si="2"/>
        <v>1</v>
      </c>
      <c r="J18" s="192"/>
    </row>
    <row r="19" spans="1:10" s="133" customFormat="1" ht="38.25" customHeight="1" x14ac:dyDescent="0.25">
      <c r="A19" s="238" t="s">
        <v>81</v>
      </c>
      <c r="B19" s="258" t="s">
        <v>37</v>
      </c>
      <c r="C19" s="259"/>
      <c r="D19" s="259"/>
      <c r="E19" s="259"/>
      <c r="F19" s="259"/>
      <c r="G19" s="259"/>
      <c r="H19" s="259"/>
      <c r="I19" s="260"/>
      <c r="J19" s="192"/>
    </row>
    <row r="20" spans="1:10" s="133" customFormat="1" ht="51" customHeight="1" thickBot="1" x14ac:dyDescent="0.3">
      <c r="A20" s="186" t="s">
        <v>38</v>
      </c>
      <c r="B20" s="261" t="s">
        <v>39</v>
      </c>
      <c r="C20" s="262"/>
      <c r="D20" s="262"/>
      <c r="E20" s="262"/>
      <c r="F20" s="262"/>
      <c r="G20" s="262"/>
      <c r="H20" s="262"/>
      <c r="I20" s="263">
        <f t="shared" si="2"/>
        <v>0</v>
      </c>
      <c r="J20" s="192"/>
    </row>
    <row r="23" spans="1:10" s="133" customFormat="1" x14ac:dyDescent="0.25">
      <c r="A23" s="130"/>
      <c r="B23" s="157"/>
      <c r="C23" s="130"/>
      <c r="D23" s="130"/>
      <c r="E23" s="132"/>
      <c r="F23" s="130"/>
      <c r="G23" s="130"/>
      <c r="H23" s="130"/>
      <c r="I23" s="130"/>
    </row>
    <row r="24" spans="1:10" s="133" customFormat="1" x14ac:dyDescent="0.25">
      <c r="A24" s="130"/>
      <c r="B24" s="157"/>
      <c r="C24" s="130"/>
      <c r="D24" s="130"/>
      <c r="E24" s="132"/>
      <c r="F24" s="130"/>
      <c r="G24" s="130"/>
      <c r="H24" s="130"/>
      <c r="I24" s="130"/>
    </row>
    <row r="26" spans="1:10" s="133" customFormat="1" x14ac:dyDescent="0.25">
      <c r="A26" s="130"/>
      <c r="B26" s="130"/>
      <c r="C26" s="183"/>
      <c r="D26" s="183"/>
      <c r="E26" s="184"/>
      <c r="F26" s="183"/>
      <c r="G26" s="183"/>
      <c r="H26" s="130"/>
      <c r="I26" s="130"/>
    </row>
  </sheetData>
  <mergeCells count="2">
    <mergeCell ref="B19:I19"/>
    <mergeCell ref="B20:I20"/>
  </mergeCells>
  <pageMargins left="0.7" right="0.7" top="0.75" bottom="0.75" header="0.3" footer="0.3"/>
  <pageSetup scale="4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39"/>
  <sheetViews>
    <sheetView showGridLines="0" topLeftCell="A22" zoomScale="70" zoomScaleNormal="70" zoomScalePageLayoutView="173" workbookViewId="0">
      <selection activeCell="E40" sqref="E40"/>
    </sheetView>
  </sheetViews>
  <sheetFormatPr defaultColWidth="14.6640625" defaultRowHeight="15.75" x14ac:dyDescent="0.25"/>
  <cols>
    <col min="1" max="1" width="28.33203125" style="130" customWidth="1"/>
    <col min="2" max="2" width="66.5" style="130" customWidth="1"/>
    <col min="3" max="3" width="77.33203125" style="130" customWidth="1"/>
    <col min="4" max="4" width="14" style="130" customWidth="1"/>
    <col min="5" max="5" width="18.1640625" style="130" customWidth="1"/>
    <col min="6" max="6" width="16.5" style="132" customWidth="1"/>
    <col min="7" max="7" width="14.83203125" style="130" customWidth="1"/>
    <col min="8" max="8" width="19.33203125" style="130" customWidth="1"/>
    <col min="9" max="9" width="12.6640625" style="130" customWidth="1"/>
    <col min="10" max="10" width="16.33203125" style="130" customWidth="1"/>
    <col min="11" max="11" width="14.33203125" style="130" customWidth="1"/>
    <col min="12" max="12" width="13.6640625" style="130" customWidth="1"/>
    <col min="13" max="13" width="14.6640625" style="130"/>
    <col min="14" max="18" width="14.6640625" style="133"/>
    <col min="19" max="16384" width="14.6640625" style="130"/>
  </cols>
  <sheetData>
    <row r="1" spans="1:15" ht="21" x14ac:dyDescent="0.35">
      <c r="B1" s="207" t="s">
        <v>57</v>
      </c>
      <c r="C1" s="131"/>
      <c r="D1" s="131"/>
      <c r="E1" s="132"/>
      <c r="G1" s="132"/>
      <c r="H1" s="132"/>
      <c r="I1" s="132"/>
      <c r="J1" s="131"/>
      <c r="K1" s="131"/>
      <c r="L1" s="131"/>
      <c r="M1" s="131"/>
    </row>
    <row r="2" spans="1:15" x14ac:dyDescent="0.25">
      <c r="B2" s="134" t="s">
        <v>58</v>
      </c>
    </row>
    <row r="3" spans="1:15" ht="28.5" customHeight="1" thickBot="1" x14ac:dyDescent="0.3">
      <c r="B3" s="134"/>
    </row>
    <row r="4" spans="1:15" ht="84" customHeight="1" thickBot="1" x14ac:dyDescent="0.3">
      <c r="B4" s="135"/>
      <c r="C4" s="136" t="s">
        <v>64</v>
      </c>
      <c r="D4" s="137" t="s">
        <v>22</v>
      </c>
      <c r="E4" s="138" t="s">
        <v>23</v>
      </c>
      <c r="F4" s="139" t="s">
        <v>24</v>
      </c>
      <c r="G4" s="140" t="s">
        <v>25</v>
      </c>
      <c r="H4" s="129" t="s">
        <v>26</v>
      </c>
      <c r="I4" s="142" t="s">
        <v>41</v>
      </c>
      <c r="J4" s="141" t="s">
        <v>75</v>
      </c>
      <c r="K4" s="141" t="s">
        <v>76</v>
      </c>
      <c r="L4" s="141" t="s">
        <v>77</v>
      </c>
      <c r="M4" s="143" t="s">
        <v>0</v>
      </c>
    </row>
    <row r="5" spans="1:15" x14ac:dyDescent="0.25">
      <c r="A5" s="270" t="s">
        <v>52</v>
      </c>
      <c r="B5" s="273" t="s">
        <v>59</v>
      </c>
      <c r="C5" s="205" t="s">
        <v>65</v>
      </c>
      <c r="D5" s="276">
        <v>0.66300000000000003</v>
      </c>
      <c r="E5" s="279">
        <v>7.8E-2</v>
      </c>
      <c r="F5" s="282">
        <f>D5+E5</f>
        <v>0.74099999999999999</v>
      </c>
      <c r="G5" s="279">
        <v>0.25</v>
      </c>
      <c r="H5" s="288">
        <v>8.9999999999999993E-3</v>
      </c>
      <c r="I5" s="288"/>
      <c r="J5" s="291"/>
      <c r="K5" s="291"/>
      <c r="L5" s="291"/>
      <c r="M5" s="294">
        <f>SUM(F5:L10)</f>
        <v>1</v>
      </c>
      <c r="N5" s="144"/>
      <c r="O5" s="144"/>
    </row>
    <row r="6" spans="1:15" x14ac:dyDescent="0.25">
      <c r="A6" s="271"/>
      <c r="B6" s="274"/>
      <c r="C6" s="104" t="s">
        <v>66</v>
      </c>
      <c r="D6" s="277"/>
      <c r="E6" s="280"/>
      <c r="F6" s="283"/>
      <c r="G6" s="280"/>
      <c r="H6" s="289"/>
      <c r="I6" s="289"/>
      <c r="J6" s="292"/>
      <c r="K6" s="292"/>
      <c r="L6" s="292"/>
      <c r="M6" s="295"/>
      <c r="N6" s="144"/>
      <c r="O6" s="144"/>
    </row>
    <row r="7" spans="1:15" x14ac:dyDescent="0.25">
      <c r="A7" s="271"/>
      <c r="B7" s="274"/>
      <c r="C7" s="104" t="s">
        <v>67</v>
      </c>
      <c r="D7" s="277"/>
      <c r="E7" s="280"/>
      <c r="F7" s="283"/>
      <c r="G7" s="280"/>
      <c r="H7" s="289"/>
      <c r="I7" s="289"/>
      <c r="J7" s="292"/>
      <c r="K7" s="292"/>
      <c r="L7" s="292"/>
      <c r="M7" s="295"/>
      <c r="N7" s="144"/>
      <c r="O7" s="144"/>
    </row>
    <row r="8" spans="1:15" x14ac:dyDescent="0.25">
      <c r="A8" s="271"/>
      <c r="B8" s="274"/>
      <c r="C8" s="104" t="s">
        <v>68</v>
      </c>
      <c r="D8" s="277"/>
      <c r="E8" s="280"/>
      <c r="F8" s="283"/>
      <c r="G8" s="280"/>
      <c r="H8" s="289"/>
      <c r="I8" s="289"/>
      <c r="J8" s="292"/>
      <c r="K8" s="292"/>
      <c r="L8" s="292"/>
      <c r="M8" s="295"/>
      <c r="N8" s="144"/>
      <c r="O8" s="144"/>
    </row>
    <row r="9" spans="1:15" x14ac:dyDescent="0.25">
      <c r="A9" s="271"/>
      <c r="B9" s="274"/>
      <c r="C9" s="104" t="s">
        <v>69</v>
      </c>
      <c r="D9" s="277"/>
      <c r="E9" s="280"/>
      <c r="F9" s="283"/>
      <c r="G9" s="280"/>
      <c r="H9" s="289"/>
      <c r="I9" s="289"/>
      <c r="J9" s="292"/>
      <c r="K9" s="292"/>
      <c r="L9" s="292"/>
      <c r="M9" s="295"/>
      <c r="N9" s="144"/>
      <c r="O9" s="144"/>
    </row>
    <row r="10" spans="1:15" ht="16.5" thickBot="1" x14ac:dyDescent="0.3">
      <c r="A10" s="272"/>
      <c r="B10" s="275"/>
      <c r="C10" s="206" t="s">
        <v>70</v>
      </c>
      <c r="D10" s="278"/>
      <c r="E10" s="281"/>
      <c r="F10" s="284"/>
      <c r="G10" s="281"/>
      <c r="H10" s="290"/>
      <c r="I10" s="290"/>
      <c r="J10" s="293"/>
      <c r="K10" s="293"/>
      <c r="L10" s="293"/>
      <c r="M10" s="296"/>
      <c r="N10" s="144"/>
      <c r="O10" s="144"/>
    </row>
    <row r="11" spans="1:15" ht="44.25" customHeight="1" thickBot="1" x14ac:dyDescent="0.3">
      <c r="A11" s="160" t="s">
        <v>53</v>
      </c>
      <c r="B11" s="145" t="s">
        <v>60</v>
      </c>
      <c r="C11" s="99" t="s">
        <v>71</v>
      </c>
      <c r="D11" s="100">
        <v>0.64200000000000002</v>
      </c>
      <c r="E11" s="101">
        <v>1.4E-2</v>
      </c>
      <c r="F11" s="197">
        <f>D11+E11</f>
        <v>0.65600000000000003</v>
      </c>
      <c r="G11" s="101">
        <v>0.25</v>
      </c>
      <c r="H11" s="102"/>
      <c r="I11" s="102">
        <v>9.4E-2</v>
      </c>
      <c r="J11" s="102"/>
      <c r="K11" s="102"/>
      <c r="L11" s="102"/>
      <c r="M11" s="103">
        <f>SUM(F11:L11)</f>
        <v>1</v>
      </c>
      <c r="N11" s="144"/>
      <c r="O11" s="144"/>
    </row>
    <row r="12" spans="1:15" ht="15" customHeight="1" thickBot="1" x14ac:dyDescent="0.3">
      <c r="A12" s="161"/>
      <c r="B12" s="146"/>
      <c r="C12" s="104"/>
      <c r="D12" s="105"/>
      <c r="E12" s="106"/>
      <c r="F12" s="198"/>
      <c r="G12" s="107"/>
      <c r="H12" s="107"/>
      <c r="I12" s="107"/>
      <c r="J12" s="107"/>
      <c r="K12" s="107"/>
      <c r="L12" s="107"/>
      <c r="M12" s="108"/>
      <c r="N12" s="144"/>
      <c r="O12" s="144"/>
    </row>
    <row r="13" spans="1:15" ht="42" customHeight="1" thickBot="1" x14ac:dyDescent="0.3">
      <c r="A13" s="162">
        <v>2</v>
      </c>
      <c r="B13" s="147" t="s">
        <v>14</v>
      </c>
      <c r="C13" s="109" t="s">
        <v>72</v>
      </c>
      <c r="D13" s="110"/>
      <c r="E13" s="111">
        <v>0.67800000000000005</v>
      </c>
      <c r="F13" s="199">
        <f>D13+E13</f>
        <v>0.67800000000000005</v>
      </c>
      <c r="G13" s="111">
        <v>0.25</v>
      </c>
      <c r="H13" s="112">
        <v>8.9999999999999993E-3</v>
      </c>
      <c r="I13" s="112"/>
      <c r="J13" s="112"/>
      <c r="K13" s="112"/>
      <c r="L13" s="112">
        <v>6.3E-2</v>
      </c>
      <c r="M13" s="113">
        <f>SUM(F13:L13)</f>
        <v>1</v>
      </c>
      <c r="N13" s="144"/>
      <c r="O13" s="144"/>
    </row>
    <row r="14" spans="1:15" ht="15.75" customHeight="1" thickBot="1" x14ac:dyDescent="0.3">
      <c r="A14" s="163"/>
      <c r="B14" s="148"/>
      <c r="C14" s="104"/>
      <c r="D14" s="105"/>
      <c r="E14" s="106"/>
      <c r="F14" s="200"/>
      <c r="G14" s="107"/>
      <c r="H14" s="107"/>
      <c r="I14" s="107"/>
      <c r="J14" s="107"/>
      <c r="K14" s="107"/>
      <c r="L14" s="107"/>
      <c r="M14" s="108"/>
      <c r="N14" s="144"/>
      <c r="O14" s="144"/>
    </row>
    <row r="15" spans="1:15" x14ac:dyDescent="0.25">
      <c r="A15" s="164" t="s">
        <v>54</v>
      </c>
      <c r="B15" s="149" t="s">
        <v>61</v>
      </c>
      <c r="C15" s="285" t="s">
        <v>72</v>
      </c>
      <c r="D15" s="114"/>
      <c r="E15" s="115"/>
      <c r="F15" s="201"/>
      <c r="G15" s="116">
        <v>0.25</v>
      </c>
      <c r="H15" s="117">
        <v>0.68100000000000005</v>
      </c>
      <c r="I15" s="117"/>
      <c r="J15" s="117"/>
      <c r="K15" s="117"/>
      <c r="L15" s="117">
        <v>6.9000000000000006E-2</v>
      </c>
      <c r="M15" s="118">
        <f>SUM(F15:L15)</f>
        <v>1</v>
      </c>
      <c r="N15" s="144"/>
      <c r="O15" s="144"/>
    </row>
    <row r="16" spans="1:15" x14ac:dyDescent="0.25">
      <c r="A16" s="165" t="s">
        <v>55</v>
      </c>
      <c r="B16" s="150" t="s">
        <v>62</v>
      </c>
      <c r="C16" s="286"/>
      <c r="D16" s="119"/>
      <c r="E16" s="106"/>
      <c r="F16" s="202"/>
      <c r="G16" s="120">
        <f>G15</f>
        <v>0.25</v>
      </c>
      <c r="H16" s="121"/>
      <c r="I16" s="121">
        <f>H15</f>
        <v>0.68100000000000005</v>
      </c>
      <c r="J16" s="121"/>
      <c r="K16" s="121"/>
      <c r="L16" s="121">
        <f>L15</f>
        <v>6.9000000000000006E-2</v>
      </c>
      <c r="M16" s="122">
        <f>SUM(G16:L16)</f>
        <v>1</v>
      </c>
      <c r="N16" s="144"/>
      <c r="O16" s="144"/>
    </row>
    <row r="17" spans="1:15" ht="16.5" thickBot="1" x14ac:dyDescent="0.3">
      <c r="A17" s="166" t="s">
        <v>56</v>
      </c>
      <c r="B17" s="151" t="s">
        <v>63</v>
      </c>
      <c r="C17" s="287"/>
      <c r="D17" s="123"/>
      <c r="E17" s="101"/>
      <c r="F17" s="203"/>
      <c r="G17" s="124">
        <f>G16</f>
        <v>0.25</v>
      </c>
      <c r="H17" s="125"/>
      <c r="I17" s="125"/>
      <c r="J17" s="125">
        <f>I16</f>
        <v>0.68100000000000005</v>
      </c>
      <c r="K17" s="125"/>
      <c r="L17" s="125">
        <f>L15</f>
        <v>6.9000000000000006E-2</v>
      </c>
      <c r="M17" s="126">
        <f>SUM(G17:L17)</f>
        <v>1</v>
      </c>
      <c r="N17" s="144"/>
      <c r="O17" s="144"/>
    </row>
    <row r="18" spans="1:15" ht="16.5" thickBot="1" x14ac:dyDescent="0.3">
      <c r="A18" s="167"/>
      <c r="B18" s="152"/>
      <c r="C18" s="109"/>
      <c r="D18" s="110"/>
      <c r="E18" s="111"/>
      <c r="F18" s="199"/>
      <c r="G18" s="127"/>
      <c r="H18" s="127"/>
      <c r="I18" s="127"/>
      <c r="J18" s="127"/>
      <c r="K18" s="127"/>
      <c r="L18" s="127"/>
      <c r="M18" s="128"/>
      <c r="N18" s="144"/>
      <c r="O18" s="144"/>
    </row>
    <row r="19" spans="1:15" ht="33" customHeight="1" thickBot="1" x14ac:dyDescent="0.3">
      <c r="A19" s="168">
        <v>4</v>
      </c>
      <c r="B19" s="38" t="s">
        <v>17</v>
      </c>
      <c r="C19" s="153" t="s">
        <v>73</v>
      </c>
      <c r="D19" s="110">
        <v>0.53800000000000003</v>
      </c>
      <c r="E19" s="111">
        <v>3.1E-2</v>
      </c>
      <c r="F19" s="199">
        <f t="shared" ref="F19:F20" si="0">D19+E19</f>
        <v>0.56900000000000006</v>
      </c>
      <c r="G19" s="111">
        <v>9.2999999999999999E-2</v>
      </c>
      <c r="H19" s="112">
        <v>8.0000000000000002E-3</v>
      </c>
      <c r="I19" s="112"/>
      <c r="J19" s="112"/>
      <c r="K19" s="112">
        <v>0.33</v>
      </c>
      <c r="L19" s="112"/>
      <c r="M19" s="126">
        <f>SUM(F19:L19)</f>
        <v>1</v>
      </c>
      <c r="N19" s="144"/>
      <c r="O19" s="144"/>
    </row>
    <row r="20" spans="1:15" ht="33" customHeight="1" thickBot="1" x14ac:dyDescent="0.3">
      <c r="A20" s="168">
        <v>5</v>
      </c>
      <c r="B20" s="38" t="s">
        <v>19</v>
      </c>
      <c r="C20" s="154" t="s">
        <v>74</v>
      </c>
      <c r="D20" s="110">
        <v>0.371</v>
      </c>
      <c r="E20" s="111">
        <v>7.3999999999999996E-2</v>
      </c>
      <c r="F20" s="199">
        <f t="shared" si="0"/>
        <v>0.44500000000000001</v>
      </c>
      <c r="G20" s="111">
        <v>0.25603541130152074</v>
      </c>
      <c r="H20" s="112">
        <v>8.9999999999999993E-3</v>
      </c>
      <c r="I20" s="112"/>
      <c r="J20" s="112"/>
      <c r="K20" s="112">
        <v>0.28999999999999998</v>
      </c>
      <c r="L20" s="112"/>
      <c r="M20" s="126">
        <f>SUM(F20:L20)</f>
        <v>1.0000354113015206</v>
      </c>
      <c r="N20" s="144"/>
      <c r="O20" s="144"/>
    </row>
    <row r="21" spans="1:15" x14ac:dyDescent="0.25">
      <c r="A21" s="132"/>
      <c r="N21" s="144"/>
      <c r="O21" s="144"/>
    </row>
    <row r="22" spans="1:15" ht="16.5" thickBot="1" x14ac:dyDescent="0.3">
      <c r="A22" s="169">
        <v>6</v>
      </c>
      <c r="B22" s="134" t="s">
        <v>20</v>
      </c>
      <c r="C22" s="134"/>
      <c r="D22" s="134"/>
      <c r="E22" s="134"/>
      <c r="F22" s="169"/>
      <c r="G22" s="134"/>
      <c r="H22" s="134"/>
      <c r="I22" s="134"/>
      <c r="J22" s="134"/>
      <c r="K22" s="134"/>
      <c r="L22" s="134"/>
      <c r="M22" s="134"/>
    </row>
    <row r="23" spans="1:15" ht="60.75" customHeight="1" thickBot="1" x14ac:dyDescent="0.3">
      <c r="A23" s="171" t="s">
        <v>21</v>
      </c>
      <c r="B23" s="195"/>
      <c r="C23" s="172"/>
      <c r="D23" s="173" t="s">
        <v>22</v>
      </c>
      <c r="E23" s="174" t="s">
        <v>23</v>
      </c>
      <c r="F23" s="174" t="s">
        <v>24</v>
      </c>
      <c r="G23" s="175" t="s">
        <v>25</v>
      </c>
      <c r="H23" s="176" t="s">
        <v>26</v>
      </c>
      <c r="I23" s="177"/>
      <c r="J23" s="178"/>
      <c r="K23" s="178" t="s">
        <v>27</v>
      </c>
      <c r="L23" s="178"/>
      <c r="M23" s="179" t="s">
        <v>0</v>
      </c>
    </row>
    <row r="24" spans="1:15" ht="24.95" customHeight="1" x14ac:dyDescent="0.25">
      <c r="A24" s="185">
        <v>9.9950000000000011E-2</v>
      </c>
      <c r="B24" s="156" t="s">
        <v>28</v>
      </c>
      <c r="C24" s="170"/>
      <c r="D24" s="180">
        <v>0.26293245469522247</v>
      </c>
      <c r="E24" s="196">
        <v>5.6267545304777601E-2</v>
      </c>
      <c r="F24" s="204">
        <f>SUM(D24:E24)</f>
        <v>0.31920000000000009</v>
      </c>
      <c r="G24" s="180">
        <v>0.17609999999999998</v>
      </c>
      <c r="H24" s="187">
        <v>8.9999999999999993E-3</v>
      </c>
      <c r="I24" s="190"/>
      <c r="J24" s="191"/>
      <c r="K24" s="187">
        <v>0.49569999999999997</v>
      </c>
      <c r="L24" s="191"/>
      <c r="M24" s="193">
        <f>SUM(F24:K24)</f>
        <v>1</v>
      </c>
      <c r="N24" s="192"/>
    </row>
    <row r="25" spans="1:15" ht="24.95" customHeight="1" x14ac:dyDescent="0.25">
      <c r="A25" s="185">
        <v>9.5048000000000007E-2</v>
      </c>
      <c r="B25" s="156" t="s">
        <v>29</v>
      </c>
      <c r="C25" s="155"/>
      <c r="D25" s="180">
        <v>0.32890035739814155</v>
      </c>
      <c r="E25" s="196">
        <v>4.5799642601858467E-2</v>
      </c>
      <c r="F25" s="204">
        <f t="shared" ref="F25:F31" si="1">SUM(D25:E25)</f>
        <v>0.37470000000000003</v>
      </c>
      <c r="G25" s="180">
        <v>0.14689999999999998</v>
      </c>
      <c r="H25" s="187">
        <v>8.9999999999999993E-3</v>
      </c>
      <c r="I25" s="188"/>
      <c r="J25" s="189"/>
      <c r="K25" s="187">
        <v>0.46939999999999998</v>
      </c>
      <c r="L25" s="189"/>
      <c r="M25" s="193">
        <f t="shared" ref="M25:M33" si="2">SUM(F25:K25)</f>
        <v>1</v>
      </c>
      <c r="N25" s="192"/>
    </row>
    <row r="26" spans="1:15" ht="24.95" customHeight="1" x14ac:dyDescent="0.25">
      <c r="A26" s="185">
        <v>9.0010000000000007E-2</v>
      </c>
      <c r="B26" s="156" t="s">
        <v>30</v>
      </c>
      <c r="C26" s="170"/>
      <c r="D26" s="180">
        <v>0.34911709479427139</v>
      </c>
      <c r="E26" s="196">
        <v>4.5782905205728572E-2</v>
      </c>
      <c r="F26" s="204">
        <f t="shared" si="1"/>
        <v>0.39489999999999997</v>
      </c>
      <c r="G26" s="180">
        <v>0.155</v>
      </c>
      <c r="H26" s="187">
        <v>8.9999999999999993E-3</v>
      </c>
      <c r="I26" s="190"/>
      <c r="J26" s="191"/>
      <c r="K26" s="187">
        <v>0.44109999999999999</v>
      </c>
      <c r="L26" s="191"/>
      <c r="M26" s="193">
        <f t="shared" si="2"/>
        <v>1</v>
      </c>
      <c r="N26" s="192"/>
    </row>
    <row r="27" spans="1:15" ht="24.95" customHeight="1" x14ac:dyDescent="0.25">
      <c r="A27" s="185">
        <v>8.4953500000000015E-2</v>
      </c>
      <c r="B27" s="156" t="s">
        <v>31</v>
      </c>
      <c r="C27" s="170"/>
      <c r="D27" s="180">
        <v>0.31583932322053682</v>
      </c>
      <c r="E27" s="196">
        <v>6.7660676779463247E-2</v>
      </c>
      <c r="F27" s="204">
        <f t="shared" si="1"/>
        <v>0.38350000000000006</v>
      </c>
      <c r="G27" s="180">
        <v>0.19919999999999999</v>
      </c>
      <c r="H27" s="187">
        <v>8.9999999999999993E-3</v>
      </c>
      <c r="I27" s="190"/>
      <c r="J27" s="191"/>
      <c r="K27" s="187">
        <v>0.4083</v>
      </c>
      <c r="L27" s="191"/>
      <c r="M27" s="193">
        <f t="shared" si="2"/>
        <v>1</v>
      </c>
      <c r="N27" s="192"/>
    </row>
    <row r="28" spans="1:15" ht="24.95" customHeight="1" x14ac:dyDescent="0.25">
      <c r="A28" s="185">
        <v>7.9979999999999996E-2</v>
      </c>
      <c r="B28" s="156" t="s">
        <v>32</v>
      </c>
      <c r="C28" s="170"/>
      <c r="D28" s="180">
        <v>0.33791208791208793</v>
      </c>
      <c r="E28" s="196">
        <v>7.2087912087912084E-2</v>
      </c>
      <c r="F28" s="204">
        <f t="shared" si="1"/>
        <v>0.41000000000000003</v>
      </c>
      <c r="G28" s="180">
        <v>0.20889999999999997</v>
      </c>
      <c r="H28" s="187">
        <v>8.9999999999999993E-3</v>
      </c>
      <c r="I28" s="190"/>
      <c r="J28" s="191"/>
      <c r="K28" s="187">
        <v>0.37209999999999999</v>
      </c>
      <c r="L28" s="191"/>
      <c r="M28" s="193">
        <f t="shared" si="2"/>
        <v>1</v>
      </c>
      <c r="N28" s="192"/>
    </row>
    <row r="29" spans="1:15" ht="24.95" customHeight="1" x14ac:dyDescent="0.25">
      <c r="A29" s="185">
        <v>3.9992E-2</v>
      </c>
      <c r="B29" s="156" t="s">
        <v>33</v>
      </c>
      <c r="C29" s="170"/>
      <c r="D29" s="180"/>
      <c r="E29" s="196"/>
      <c r="F29" s="204">
        <f t="shared" si="1"/>
        <v>0</v>
      </c>
      <c r="G29" s="180">
        <v>0.2477</v>
      </c>
      <c r="H29" s="187">
        <v>8.9999999999999993E-3</v>
      </c>
      <c r="I29" s="190"/>
      <c r="J29" s="191"/>
      <c r="K29" s="187">
        <v>0.74329999999999996</v>
      </c>
      <c r="L29" s="191"/>
      <c r="M29" s="193">
        <f t="shared" si="2"/>
        <v>1</v>
      </c>
      <c r="N29" s="192"/>
    </row>
    <row r="30" spans="1:15" ht="24.95" customHeight="1" x14ac:dyDescent="0.25">
      <c r="A30" s="185">
        <v>9.5048000000000007E-2</v>
      </c>
      <c r="B30" s="156" t="s">
        <v>34</v>
      </c>
      <c r="C30" s="155"/>
      <c r="D30" s="180">
        <v>0.32890035739814155</v>
      </c>
      <c r="E30" s="196">
        <v>4.5799642601858467E-2</v>
      </c>
      <c r="F30" s="204">
        <f t="shared" si="1"/>
        <v>0.37470000000000003</v>
      </c>
      <c r="G30" s="180">
        <v>0.14689999999999998</v>
      </c>
      <c r="H30" s="187">
        <v>8.9999999999999993E-3</v>
      </c>
      <c r="I30" s="188"/>
      <c r="J30" s="188"/>
      <c r="K30" s="187">
        <v>0.46939999999999998</v>
      </c>
      <c r="L30" s="188"/>
      <c r="M30" s="193">
        <f t="shared" si="2"/>
        <v>1</v>
      </c>
      <c r="N30" s="192"/>
    </row>
    <row r="31" spans="1:15" ht="24.95" customHeight="1" x14ac:dyDescent="0.25">
      <c r="A31" s="185">
        <v>9.0010000000000007E-2</v>
      </c>
      <c r="B31" s="156" t="s">
        <v>35</v>
      </c>
      <c r="C31" s="182"/>
      <c r="D31" s="180">
        <v>0.34911709479427139</v>
      </c>
      <c r="E31" s="196">
        <v>4.5782905205728572E-2</v>
      </c>
      <c r="F31" s="194">
        <f t="shared" si="1"/>
        <v>0.39489999999999997</v>
      </c>
      <c r="G31" s="180">
        <v>0.155</v>
      </c>
      <c r="H31" s="187">
        <v>8.9999999999999993E-3</v>
      </c>
      <c r="I31" s="181"/>
      <c r="J31" s="181"/>
      <c r="K31" s="187">
        <v>0.44109999999999999</v>
      </c>
      <c r="L31" s="181"/>
      <c r="M31" s="193">
        <f t="shared" si="2"/>
        <v>1</v>
      </c>
      <c r="N31" s="192"/>
    </row>
    <row r="32" spans="1:15" ht="38.25" customHeight="1" x14ac:dyDescent="0.25">
      <c r="A32" s="185" t="s">
        <v>81</v>
      </c>
      <c r="B32" s="264" t="s">
        <v>37</v>
      </c>
      <c r="C32" s="265"/>
      <c r="D32" s="265"/>
      <c r="E32" s="265"/>
      <c r="F32" s="265"/>
      <c r="G32" s="265"/>
      <c r="H32" s="265"/>
      <c r="I32" s="265"/>
      <c r="J32" s="265"/>
      <c r="K32" s="265"/>
      <c r="L32" s="265"/>
      <c r="M32" s="266"/>
      <c r="N32" s="192"/>
    </row>
    <row r="33" spans="1:14" ht="51" customHeight="1" thickBot="1" x14ac:dyDescent="0.3">
      <c r="A33" s="186" t="s">
        <v>38</v>
      </c>
      <c r="B33" s="267" t="s">
        <v>39</v>
      </c>
      <c r="C33" s="268"/>
      <c r="D33" s="268"/>
      <c r="E33" s="268"/>
      <c r="F33" s="268"/>
      <c r="G33" s="268"/>
      <c r="H33" s="268"/>
      <c r="I33" s="268"/>
      <c r="J33" s="268"/>
      <c r="K33" s="268"/>
      <c r="L33" s="268"/>
      <c r="M33" s="269">
        <f t="shared" si="2"/>
        <v>0</v>
      </c>
      <c r="N33" s="192"/>
    </row>
    <row r="36" spans="1:14" x14ac:dyDescent="0.25">
      <c r="B36" s="157" t="s">
        <v>40</v>
      </c>
    </row>
    <row r="37" spans="1:14" x14ac:dyDescent="0.25">
      <c r="B37" s="157" t="s">
        <v>90</v>
      </c>
    </row>
    <row r="39" spans="1:14" x14ac:dyDescent="0.25">
      <c r="D39" s="183"/>
      <c r="E39" s="183"/>
      <c r="F39" s="184"/>
      <c r="G39" s="183"/>
      <c r="H39" s="183"/>
      <c r="I39" s="183"/>
      <c r="J39" s="183"/>
    </row>
  </sheetData>
  <mergeCells count="15">
    <mergeCell ref="B32:M32"/>
    <mergeCell ref="B33:M33"/>
    <mergeCell ref="A5:A10"/>
    <mergeCell ref="B5:B10"/>
    <mergeCell ref="D5:D10"/>
    <mergeCell ref="E5:E10"/>
    <mergeCell ref="F5:F10"/>
    <mergeCell ref="C15:C17"/>
    <mergeCell ref="I5:I10"/>
    <mergeCell ref="H5:H10"/>
    <mergeCell ref="J5:J10"/>
    <mergeCell ref="K5:K10"/>
    <mergeCell ref="L5:L10"/>
    <mergeCell ref="M5:M10"/>
    <mergeCell ref="G5:G10"/>
  </mergeCells>
  <pageMargins left="0.7" right="0.7" top="0.75" bottom="0.75" header="0.3" footer="0.3"/>
  <pageSetup scale="4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pageSetUpPr fitToPage="1"/>
  </sheetPr>
  <dimension ref="A1:N33"/>
  <sheetViews>
    <sheetView showGridLines="0" zoomScaleNormal="100" workbookViewId="0">
      <selection activeCell="G7" sqref="G7"/>
    </sheetView>
  </sheetViews>
  <sheetFormatPr defaultRowHeight="12.75" x14ac:dyDescent="0.2"/>
  <cols>
    <col min="1" max="1" width="13.5" customWidth="1"/>
    <col min="2" max="2" width="55.83203125" customWidth="1"/>
    <col min="3" max="3" width="12.1640625" bestFit="1" customWidth="1"/>
    <col min="4" max="4" width="15.1640625" bestFit="1" customWidth="1"/>
    <col min="5" max="5" width="17.1640625" bestFit="1" customWidth="1"/>
    <col min="6" max="6" width="16.83203125" customWidth="1"/>
    <col min="7" max="7" width="15.1640625" bestFit="1" customWidth="1"/>
    <col min="8" max="8" width="22.6640625" customWidth="1"/>
    <col min="9" max="10" width="16.83203125" customWidth="1"/>
    <col min="11" max="11" width="12.33203125" customWidth="1"/>
    <col min="13" max="13" width="10.1640625" bestFit="1" customWidth="1"/>
  </cols>
  <sheetData>
    <row r="1" spans="1:12" ht="15.75" x14ac:dyDescent="0.25">
      <c r="B1" s="1" t="s">
        <v>3</v>
      </c>
      <c r="C1" s="1" t="s">
        <v>1</v>
      </c>
      <c r="D1" s="1" t="s">
        <v>2</v>
      </c>
      <c r="E1" s="1" t="s">
        <v>8</v>
      </c>
      <c r="F1" s="1" t="s">
        <v>18</v>
      </c>
      <c r="G1" s="1" t="s">
        <v>4</v>
      </c>
      <c r="H1" s="1" t="s">
        <v>16</v>
      </c>
      <c r="I1" s="2" t="s">
        <v>41</v>
      </c>
      <c r="J1" s="2"/>
      <c r="K1" s="1" t="s">
        <v>0</v>
      </c>
    </row>
    <row r="2" spans="1:12" ht="15.75" x14ac:dyDescent="0.25">
      <c r="B2" s="1" t="s">
        <v>7</v>
      </c>
      <c r="C2" s="1"/>
      <c r="D2" s="1"/>
      <c r="E2" s="1"/>
      <c r="F2" s="1"/>
      <c r="G2" s="1"/>
      <c r="H2" s="4"/>
      <c r="K2" s="1"/>
    </row>
    <row r="3" spans="1:12" ht="15.75" x14ac:dyDescent="0.25">
      <c r="B3" s="1" t="s">
        <v>97</v>
      </c>
      <c r="C3" s="86"/>
      <c r="D3" s="86"/>
      <c r="E3" s="86"/>
      <c r="F3" s="86">
        <v>1</v>
      </c>
      <c r="G3" s="86"/>
      <c r="H3" s="86"/>
      <c r="I3" s="87"/>
      <c r="J3" s="87"/>
      <c r="K3" s="88">
        <f t="shared" ref="K3:K8" si="0">SUM(C3:J3)</f>
        <v>1</v>
      </c>
    </row>
    <row r="4" spans="1:12" ht="15.75" x14ac:dyDescent="0.25">
      <c r="B4" s="1" t="s">
        <v>42</v>
      </c>
      <c r="C4" s="86"/>
      <c r="D4" s="86"/>
      <c r="E4" s="86"/>
      <c r="F4" s="86">
        <v>1</v>
      </c>
      <c r="G4" s="86"/>
      <c r="H4" s="86"/>
      <c r="I4" s="89"/>
      <c r="J4" s="89"/>
      <c r="K4" s="88">
        <f t="shared" si="0"/>
        <v>1</v>
      </c>
    </row>
    <row r="5" spans="1:12" ht="15.75" x14ac:dyDescent="0.25">
      <c r="B5" s="5" t="s">
        <v>14</v>
      </c>
      <c r="C5" s="86"/>
      <c r="D5" s="90"/>
      <c r="E5" s="86"/>
      <c r="F5" s="86">
        <v>1</v>
      </c>
      <c r="G5" s="86"/>
      <c r="H5" s="86"/>
      <c r="I5" s="89"/>
      <c r="J5" s="89"/>
      <c r="K5" s="88">
        <f t="shared" si="0"/>
        <v>1</v>
      </c>
    </row>
    <row r="6" spans="1:12" ht="16.5" thickBot="1" x14ac:dyDescent="0.3">
      <c r="B6" s="5" t="s">
        <v>15</v>
      </c>
      <c r="C6" s="86"/>
      <c r="D6" s="91"/>
      <c r="E6" s="86"/>
      <c r="F6" s="86">
        <v>1</v>
      </c>
      <c r="G6" s="86"/>
      <c r="H6" s="86"/>
      <c r="I6" s="89"/>
      <c r="J6" s="89"/>
      <c r="K6" s="86">
        <f t="shared" si="0"/>
        <v>1</v>
      </c>
    </row>
    <row r="7" spans="1:12" ht="16.5" thickBot="1" x14ac:dyDescent="0.3">
      <c r="B7" s="38" t="s">
        <v>17</v>
      </c>
      <c r="C7" s="86">
        <v>0.53800000000000003</v>
      </c>
      <c r="D7" s="86">
        <v>3.1E-2</v>
      </c>
      <c r="E7" s="86">
        <v>8.0000000000000002E-3</v>
      </c>
      <c r="F7" s="86">
        <v>0.33</v>
      </c>
      <c r="G7" s="86">
        <v>9.2999999999999999E-2</v>
      </c>
      <c r="H7" s="86"/>
      <c r="I7" s="86"/>
      <c r="J7" s="86"/>
      <c r="K7" s="86">
        <f t="shared" si="0"/>
        <v>1</v>
      </c>
    </row>
    <row r="8" spans="1:12" ht="16.5" thickBot="1" x14ac:dyDescent="0.3">
      <c r="B8" s="38" t="s">
        <v>49</v>
      </c>
      <c r="C8" s="86">
        <v>0.371</v>
      </c>
      <c r="D8" s="86">
        <v>7.3999999999999996E-2</v>
      </c>
      <c r="E8" s="86">
        <v>8.9999999999999993E-3</v>
      </c>
      <c r="F8" s="86">
        <v>0.28999999999999998</v>
      </c>
      <c r="G8" s="86">
        <v>0.25603500000000001</v>
      </c>
      <c r="H8" s="86"/>
      <c r="I8" s="86"/>
      <c r="J8" s="86"/>
      <c r="K8" s="86">
        <f t="shared" si="0"/>
        <v>1.000035</v>
      </c>
    </row>
    <row r="16" spans="1:12" ht="16.5" thickBot="1" x14ac:dyDescent="0.3">
      <c r="A16" s="39">
        <v>6</v>
      </c>
      <c r="B16" s="39" t="s">
        <v>20</v>
      </c>
      <c r="C16" s="39"/>
      <c r="D16" s="39"/>
      <c r="E16" s="39"/>
      <c r="F16" s="39"/>
      <c r="G16" s="39"/>
      <c r="H16" s="39"/>
      <c r="I16" s="39"/>
      <c r="J16" s="39"/>
      <c r="K16" s="39"/>
      <c r="L16" s="39"/>
    </row>
    <row r="17" spans="1:14" ht="26.25" thickBot="1" x14ac:dyDescent="0.25">
      <c r="A17" s="40" t="s">
        <v>21</v>
      </c>
      <c r="B17" s="40" t="s">
        <v>91</v>
      </c>
      <c r="C17" s="41"/>
      <c r="D17" s="42" t="s">
        <v>22</v>
      </c>
      <c r="E17" s="43" t="s">
        <v>23</v>
      </c>
      <c r="F17" s="44" t="s">
        <v>24</v>
      </c>
      <c r="G17" s="45" t="s">
        <v>25</v>
      </c>
      <c r="H17" s="47" t="s">
        <v>26</v>
      </c>
      <c r="I17" s="48"/>
      <c r="J17" s="46"/>
      <c r="K17" s="46" t="s">
        <v>27</v>
      </c>
      <c r="L17" s="49" t="s">
        <v>0</v>
      </c>
    </row>
    <row r="18" spans="1:14" ht="16.5" thickBot="1" x14ac:dyDescent="0.25">
      <c r="A18" s="40"/>
      <c r="B18" s="40" t="s">
        <v>104</v>
      </c>
      <c r="C18" s="41"/>
      <c r="D18" s="78">
        <v>0</v>
      </c>
      <c r="E18" s="79">
        <v>0</v>
      </c>
      <c r="F18" s="44">
        <v>0</v>
      </c>
      <c r="G18" s="80">
        <v>0</v>
      </c>
      <c r="H18" s="82">
        <v>0</v>
      </c>
      <c r="I18" s="83">
        <v>0</v>
      </c>
      <c r="J18" s="81"/>
      <c r="K18" s="81">
        <v>0</v>
      </c>
      <c r="L18" s="84">
        <v>0</v>
      </c>
    </row>
    <row r="19" spans="1:14" ht="16.5" thickBot="1" x14ac:dyDescent="0.3">
      <c r="A19" s="242">
        <v>7.0000000000000007E-2</v>
      </c>
      <c r="B19" s="38" t="s">
        <v>17</v>
      </c>
      <c r="D19" s="86">
        <v>0.53800000000000003</v>
      </c>
      <c r="E19" s="86">
        <v>3.1E-2</v>
      </c>
      <c r="F19" s="93">
        <f t="shared" ref="F19:F20" si="1">SUM(D19:E19)</f>
        <v>0.56900000000000006</v>
      </c>
      <c r="G19" s="86">
        <v>9.2999999999999999E-2</v>
      </c>
      <c r="H19" s="86">
        <v>8.0000000000000002E-3</v>
      </c>
      <c r="I19" s="86"/>
      <c r="J19" s="86"/>
      <c r="K19" s="86">
        <v>0.33</v>
      </c>
      <c r="L19" s="241">
        <f>SUM(F19:K19)</f>
        <v>1</v>
      </c>
      <c r="M19" s="243">
        <v>7.0000000000000007E-2</v>
      </c>
      <c r="N19" s="240"/>
    </row>
    <row r="20" spans="1:14" ht="16.5" thickBot="1" x14ac:dyDescent="0.3">
      <c r="A20" s="242">
        <v>7.0000000000000007E-2</v>
      </c>
      <c r="B20" s="38" t="s">
        <v>49</v>
      </c>
      <c r="D20" s="86">
        <v>0.371</v>
      </c>
      <c r="E20" s="86">
        <v>7.3999999999999996E-2</v>
      </c>
      <c r="F20" s="93">
        <f t="shared" si="1"/>
        <v>0.44500000000000001</v>
      </c>
      <c r="G20" s="86">
        <v>0.25603500000000001</v>
      </c>
      <c r="H20" s="86">
        <v>8.9999999999999993E-3</v>
      </c>
      <c r="I20" s="86"/>
      <c r="J20" s="86"/>
      <c r="K20" s="86">
        <v>0.28999999999999998</v>
      </c>
      <c r="L20" s="241">
        <f>SUM(F20:K20)</f>
        <v>1.000035</v>
      </c>
      <c r="M20" s="243">
        <v>7.0000000000000007E-2</v>
      </c>
      <c r="N20" s="240"/>
    </row>
    <row r="21" spans="1:14" ht="15.75" thickBot="1" x14ac:dyDescent="0.3">
      <c r="A21" s="50">
        <v>9.9950000000000011E-2</v>
      </c>
      <c r="B21" s="51" t="s">
        <v>82</v>
      </c>
      <c r="C21" s="52"/>
      <c r="D21" s="92">
        <v>0.26290000000000002</v>
      </c>
      <c r="E21" s="92">
        <v>5.6300000000000003E-2</v>
      </c>
      <c r="F21" s="93">
        <f>SUM(D21:E21)</f>
        <v>0.31920000000000004</v>
      </c>
      <c r="G21" s="94">
        <v>0.17610000000000001</v>
      </c>
      <c r="H21" s="95">
        <v>8.9999999999999993E-3</v>
      </c>
      <c r="I21" s="95"/>
      <c r="J21" s="87"/>
      <c r="K21" s="95">
        <v>0.49569999999999997</v>
      </c>
      <c r="L21" s="96">
        <f>SUM(F21:K21)</f>
        <v>1</v>
      </c>
      <c r="M21" s="50">
        <v>0.1</v>
      </c>
    </row>
    <row r="22" spans="1:14" ht="15.75" thickBot="1" x14ac:dyDescent="0.3">
      <c r="A22" s="53">
        <v>9.5048000000000007E-2</v>
      </c>
      <c r="B22" s="54" t="s">
        <v>83</v>
      </c>
      <c r="C22" s="55"/>
      <c r="D22" s="97">
        <v>0.32890000000000003</v>
      </c>
      <c r="E22" s="98">
        <v>4.58E-2</v>
      </c>
      <c r="F22" s="93">
        <f t="shared" ref="F22:F28" si="2">SUM(D22:E22)</f>
        <v>0.37470000000000003</v>
      </c>
      <c r="G22" s="94">
        <v>0.14689999999999998</v>
      </c>
      <c r="H22" s="95">
        <v>8.9999999999999993E-3</v>
      </c>
      <c r="I22" s="95"/>
      <c r="J22" s="87"/>
      <c r="K22" s="95">
        <v>0.46939999999999998</v>
      </c>
      <c r="L22" s="96">
        <f t="shared" ref="L22:L28" si="3">SUM(F22:K22)</f>
        <v>1</v>
      </c>
      <c r="M22" s="53">
        <v>9.5000000000000001E-2</v>
      </c>
    </row>
    <row r="23" spans="1:14" ht="15.75" thickBot="1" x14ac:dyDescent="0.3">
      <c r="A23" s="53">
        <v>9.0010000000000007E-2</v>
      </c>
      <c r="B23" s="54" t="s">
        <v>84</v>
      </c>
      <c r="C23" s="55"/>
      <c r="D23" s="97">
        <v>0.34910000000000002</v>
      </c>
      <c r="E23" s="98">
        <v>4.58E-2</v>
      </c>
      <c r="F23" s="93">
        <f t="shared" si="2"/>
        <v>0.39490000000000003</v>
      </c>
      <c r="G23" s="94">
        <v>0.155</v>
      </c>
      <c r="H23" s="95">
        <v>8.9999999999999993E-3</v>
      </c>
      <c r="I23" s="95"/>
      <c r="J23" s="87"/>
      <c r="K23" s="95">
        <v>0.44109999999999999</v>
      </c>
      <c r="L23" s="96">
        <f t="shared" si="3"/>
        <v>1</v>
      </c>
      <c r="M23" s="53">
        <v>0.09</v>
      </c>
    </row>
    <row r="24" spans="1:14" ht="15.75" thickBot="1" x14ac:dyDescent="0.3">
      <c r="A24" s="53">
        <v>8.4953500000000015E-2</v>
      </c>
      <c r="B24" s="54" t="s">
        <v>85</v>
      </c>
      <c r="C24" s="55"/>
      <c r="D24" s="97">
        <v>0.31580000000000003</v>
      </c>
      <c r="E24" s="98">
        <v>6.7699999999999996E-2</v>
      </c>
      <c r="F24" s="93">
        <f t="shared" si="2"/>
        <v>0.38350000000000001</v>
      </c>
      <c r="G24" s="94">
        <v>0.19919999999999999</v>
      </c>
      <c r="H24" s="95">
        <v>8.9999999999999993E-3</v>
      </c>
      <c r="I24" s="95"/>
      <c r="J24" s="87"/>
      <c r="K24" s="95">
        <v>0.4083</v>
      </c>
      <c r="L24" s="96">
        <f t="shared" si="3"/>
        <v>1</v>
      </c>
      <c r="M24" s="53">
        <v>8.5000000000000006E-2</v>
      </c>
    </row>
    <row r="25" spans="1:14" ht="15.75" thickBot="1" x14ac:dyDescent="0.3">
      <c r="A25" s="53">
        <v>7.9979999999999996E-2</v>
      </c>
      <c r="B25" s="54" t="s">
        <v>86</v>
      </c>
      <c r="C25" s="55"/>
      <c r="D25" s="97">
        <v>0.33789999999999998</v>
      </c>
      <c r="E25" s="98">
        <v>7.2099999999999997E-2</v>
      </c>
      <c r="F25" s="93">
        <f t="shared" si="2"/>
        <v>0.41</v>
      </c>
      <c r="G25" s="94">
        <v>0.20889999999999997</v>
      </c>
      <c r="H25" s="95">
        <v>8.9999999999999993E-3</v>
      </c>
      <c r="I25" s="95"/>
      <c r="J25" s="87"/>
      <c r="K25" s="95">
        <v>0.37209999999999999</v>
      </c>
      <c r="L25" s="96">
        <f t="shared" si="3"/>
        <v>1</v>
      </c>
      <c r="M25" s="53">
        <v>0.08</v>
      </c>
    </row>
    <row r="26" spans="1:14" ht="15.75" thickBot="1" x14ac:dyDescent="0.3">
      <c r="A26" s="53">
        <v>3.9992E-2</v>
      </c>
      <c r="B26" s="54" t="s">
        <v>87</v>
      </c>
      <c r="C26" s="55"/>
      <c r="D26" s="97"/>
      <c r="E26" s="98"/>
      <c r="F26" s="93">
        <f t="shared" si="2"/>
        <v>0</v>
      </c>
      <c r="G26" s="94">
        <v>0.2477</v>
      </c>
      <c r="H26" s="95">
        <v>8.9999999999999993E-3</v>
      </c>
      <c r="I26" s="95"/>
      <c r="J26" s="87"/>
      <c r="K26" s="95">
        <v>0.74329999999999996</v>
      </c>
      <c r="L26" s="96">
        <f t="shared" si="3"/>
        <v>1</v>
      </c>
      <c r="M26" s="53">
        <v>0.04</v>
      </c>
    </row>
    <row r="27" spans="1:14" ht="15.75" thickBot="1" x14ac:dyDescent="0.3">
      <c r="A27" s="53">
        <v>9.5048000000000007E-2</v>
      </c>
      <c r="B27" s="54" t="s">
        <v>88</v>
      </c>
      <c r="C27" s="55"/>
      <c r="D27" s="97">
        <v>0.32890000000000003</v>
      </c>
      <c r="E27" s="98">
        <v>4.58E-2</v>
      </c>
      <c r="F27" s="93">
        <f t="shared" si="2"/>
        <v>0.37470000000000003</v>
      </c>
      <c r="G27" s="94">
        <v>0.14689999999999998</v>
      </c>
      <c r="H27" s="95">
        <v>8.9999999999999993E-3</v>
      </c>
      <c r="I27" s="95"/>
      <c r="J27" s="87"/>
      <c r="K27" s="95">
        <v>0.46939999999999998</v>
      </c>
      <c r="L27" s="96">
        <f t="shared" si="3"/>
        <v>1</v>
      </c>
      <c r="M27" s="53">
        <v>9.5000000000000001E-2</v>
      </c>
    </row>
    <row r="28" spans="1:14" ht="15" x14ac:dyDescent="0.25">
      <c r="A28" s="53">
        <v>9.0010000000000007E-2</v>
      </c>
      <c r="B28" s="54" t="s">
        <v>89</v>
      </c>
      <c r="C28" s="55"/>
      <c r="D28" s="97">
        <v>0.34910000000000002</v>
      </c>
      <c r="E28" s="98">
        <v>4.58E-2</v>
      </c>
      <c r="F28" s="93">
        <f t="shared" si="2"/>
        <v>0.39490000000000003</v>
      </c>
      <c r="G28" s="94">
        <v>0.155</v>
      </c>
      <c r="H28" s="95">
        <v>8.9999999999999993E-3</v>
      </c>
      <c r="I28" s="95"/>
      <c r="J28" s="87"/>
      <c r="K28" s="95">
        <v>0.44109999999999999</v>
      </c>
      <c r="L28" s="96">
        <f t="shared" si="3"/>
        <v>1</v>
      </c>
      <c r="M28" s="53">
        <v>0.09</v>
      </c>
    </row>
    <row r="29" spans="1:14" x14ac:dyDescent="0.2">
      <c r="A29" s="56" t="s">
        <v>81</v>
      </c>
      <c r="B29" s="68" t="s">
        <v>37</v>
      </c>
      <c r="C29" s="69"/>
      <c r="D29" s="69"/>
      <c r="E29" s="69"/>
      <c r="F29" s="69"/>
      <c r="G29" s="69"/>
      <c r="H29" s="69"/>
      <c r="I29" s="69"/>
      <c r="J29" s="69"/>
      <c r="K29" s="69"/>
      <c r="L29" s="69"/>
      <c r="M29" s="70"/>
      <c r="N29" s="56" t="s">
        <v>36</v>
      </c>
    </row>
    <row r="30" spans="1:14" ht="13.5" thickBot="1" x14ac:dyDescent="0.25">
      <c r="A30" s="57" t="s">
        <v>38</v>
      </c>
      <c r="B30" s="71" t="s">
        <v>39</v>
      </c>
      <c r="C30" s="72"/>
      <c r="D30" s="72"/>
      <c r="E30" s="72"/>
      <c r="F30" s="72"/>
      <c r="G30" s="72"/>
      <c r="H30" s="72"/>
      <c r="I30" s="72"/>
      <c r="J30" s="72"/>
      <c r="K30" s="72"/>
      <c r="L30" s="72"/>
      <c r="M30" s="73"/>
      <c r="N30" s="57" t="s">
        <v>38</v>
      </c>
    </row>
    <row r="31" spans="1:14" x14ac:dyDescent="0.2">
      <c r="H31" s="58"/>
    </row>
    <row r="32" spans="1:14" x14ac:dyDescent="0.2">
      <c r="B32" s="59" t="s">
        <v>40</v>
      </c>
      <c r="H32" s="58"/>
    </row>
    <row r="33" spans="2:8" x14ac:dyDescent="0.2">
      <c r="B33" s="59" t="s">
        <v>90</v>
      </c>
      <c r="H33" s="58"/>
    </row>
  </sheetData>
  <pageMargins left="0.7" right="0.7" top="0.75" bottom="0.75" header="0.3" footer="0.3"/>
  <pageSetup scale="67"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UNDP_POPP_DOCUMENTLIB_CONTENTTYPE</p:Name>
  <p:Description/>
  <p:Statement/>
  <p:PolicyItems>
    <p:PolicyItem featureId="Microsoft.Office.RecordsManagement.PolicyFeatures.PolicyLabel" staticId="0x01010061FF32BFFC2B4E50A3A86F4682D7D367007687F3382310C0489D2A99E053BA6D39|-591493697" UniqueId="d084c973-6e46-4ddd-b9a1-4c01a62f12ea">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height>0.5</height>
            <font>Calibri</font>
          </properties>
          <segment type="literal">Effective Date: </segment>
          <segment type="metadata">UNDP_POPP_EFFECTIVEDATE</segment>
          <segment type="literal">                                                Version #: </segment>
          <segment type="metadata">UNDP_POPP_REFITEM_VERSION</segment>
        </label>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UNDP_POPP_DOCUMENTLIB_CONTENTTYPE" ma:contentTypeID="0x01010061FF32BFFC2B4E50A3A86F4682D7D367007687F3382310C0489D2A99E053BA6D39" ma:contentTypeVersion="39" ma:contentTypeDescription="Create a new document." ma:contentTypeScope="" ma:versionID="6be656cb1c163ecae2ba3479e659beb4">
  <xsd:schema xmlns:xsd="http://www.w3.org/2001/XMLSchema" xmlns:xs="http://www.w3.org/2001/XMLSchema" xmlns:p="http://schemas.microsoft.com/office/2006/metadata/properties" xmlns:ns1="http://schemas.microsoft.com/sharepoint/v3" xmlns:ns2="8264c5cc-ec60-4b56-8111-ce635d3d139a" xmlns:ns3="e560140e-7b2f-4392-90df-e7567e3021a3" targetNamespace="http://schemas.microsoft.com/office/2006/metadata/properties" ma:root="true" ma:fieldsID="4ff6b9a3198065004b36a8a1743102d6" ns1:_="" ns2:_="" ns3:_="">
    <xsd:import namespace="http://schemas.microsoft.com/sharepoint/v3"/>
    <xsd:import namespace="8264c5cc-ec60-4b56-8111-ce635d3d139a"/>
    <xsd:import namespace="e560140e-7b2f-4392-90df-e7567e3021a3"/>
    <xsd:element name="properties">
      <xsd:complexType>
        <xsd:sequence>
          <xsd:element name="documentManagement">
            <xsd:complexType>
              <xsd:all>
                <xsd:element ref="ns2:UNDP_POPP_TITLE_EN" minOccurs="0"/>
                <xsd:element ref="ns2:UNDP_POPP_FOCALPOINT" minOccurs="0"/>
                <xsd:element ref="ns2:UNDP_POPP_DOCUMENT_TYPE"/>
                <xsd:element ref="ns2:UNDP_POPP_DOCUMENT_LANGUAGE"/>
                <xsd:element ref="ns2:UNDP_POPP_EFFECTIVEDATE" minOccurs="0"/>
                <xsd:element ref="ns2:UNDP_POPP_PLANNED_REVIEWDATE" minOccurs="0"/>
                <xsd:element ref="ns2:UNDP_POPP_VERSION_COMMENTS" minOccurs="0"/>
                <xsd:element ref="ns2:UNDP_POPP_FILEVERSION" minOccurs="0"/>
                <xsd:element ref="ns2:UNDP_POPP_ISACTIVE" minOccurs="0"/>
                <xsd:element ref="ns2:UNDP_POPP_NOTE" minOccurs="0"/>
                <xsd:element ref="ns2:UNDP_POPP_DOCUMENT_TEMPLATE" minOccurs="0"/>
                <xsd:element ref="ns2:TaxCatchAll" minOccurs="0"/>
                <xsd:element ref="ns2:TaxCatchAllLabel" minOccurs="0"/>
                <xsd:element ref="ns2:UNDP_POPP_BUSINESSPROCESS_HIDDEN" minOccurs="0"/>
                <xsd:element ref="ns2:UNDP_POPP_BUSINESSUNITID_HIDDEN" minOccurs="0"/>
                <xsd:element ref="ns2:l0e6ef0c43e74560bd7f3acd1f5e8571" minOccurs="0"/>
                <xsd:element ref="ns3:Location" minOccurs="0"/>
                <xsd:element ref="ns2:_dlc_DocId" minOccurs="0"/>
                <xsd:element ref="ns2:_dlc_DocIdUrl" minOccurs="0"/>
                <xsd:element ref="ns2:_dlc_DocIdPersistId" minOccurs="0"/>
                <xsd:element ref="ns1:_dlc_Exempt" minOccurs="0"/>
                <xsd:element ref="ns3:DLCPolicyLabelValue" minOccurs="0"/>
                <xsd:element ref="ns3:DLCPolicyLabelClientValue" minOccurs="0"/>
                <xsd:element ref="ns3:DLCPolicyLabelLock" minOccurs="0"/>
                <xsd:element ref="ns2:UNDP_POPP_REFITEM_VERSION" minOccurs="0"/>
                <xsd:element ref="ns2:UNDP_POPP_LASTMODIFIED" minOccurs="0"/>
                <xsd:element ref="ns2:UNDP_POPP_REJECT_COMMENTS" minOccurs="0"/>
                <xsd:element ref="ns3:POPPIs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0"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64c5cc-ec60-4b56-8111-ce635d3d139a" elementFormDefault="qualified">
    <xsd:import namespace="http://schemas.microsoft.com/office/2006/documentManagement/types"/>
    <xsd:import namespace="http://schemas.microsoft.com/office/infopath/2007/PartnerControls"/>
    <xsd:element name="UNDP_POPP_TITLE_EN" ma:index="1" nillable="true" ma:displayName="Title_EN" ma:indexed="true" ma:internalName="UNDP_POPP_TITLE_EN">
      <xsd:simpleType>
        <xsd:restriction base="dms:Text">
          <xsd:maxLength value="255"/>
        </xsd:restriction>
      </xsd:simpleType>
    </xsd:element>
    <xsd:element name="UNDP_POPP_FOCALPOINT" ma:index="3" nillable="true" ma:displayName="Focal Point" ma:SharePointGroup="0" ma:internalName="UNDP_POPP_FOCALPOINT"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DP_POPP_DOCUMENT_TYPE" ma:index="5" ma:displayName="Document TYPE" ma:default="Template" ma:format="Dropdown" ma:indexed="true" ma:internalName="UNDP_POPP_DOCUMENT_TYPE" ma:readOnly="false">
      <xsd:simpleType>
        <xsd:restriction base="dms:Choice">
          <xsd:enumeration value="Regulation"/>
          <xsd:enumeration value="Policy"/>
          <xsd:enumeration value="Template"/>
        </xsd:restriction>
      </xsd:simpleType>
    </xsd:element>
    <xsd:element name="UNDP_POPP_DOCUMENT_LANGUAGE" ma:index="6" ma:displayName="Document Language" ma:default="English" ma:format="Dropdown" ma:indexed="true" ma:internalName="UNDP_POPP_DOCUMENT_LANGUAGE" ma:readOnly="false">
      <xsd:simpleType>
        <xsd:restriction base="dms:Choice">
          <xsd:enumeration value="English"/>
          <xsd:enumeration value="Spanish"/>
          <xsd:enumeration value="French"/>
          <xsd:enumeration value="Arabic"/>
          <xsd:enumeration value="Portuguese"/>
        </xsd:restriction>
      </xsd:simpleType>
    </xsd:element>
    <xsd:element name="UNDP_POPP_EFFECTIVEDATE" ma:index="7" nillable="true" ma:displayName="Effective Date" ma:format="DateOnly" ma:internalName="UNDP_POPP_EFFECTIVEDATE">
      <xsd:simpleType>
        <xsd:restriction base="dms:DateTime"/>
      </xsd:simpleType>
    </xsd:element>
    <xsd:element name="UNDP_POPP_PLANNED_REVIEWDATE" ma:index="8" nillable="true" ma:displayName="Planned Review Date" ma:format="DateOnly" ma:internalName="UNDP_POPP_PLANNED_REVIEWDATE">
      <xsd:simpleType>
        <xsd:restriction base="dms:DateTime"/>
      </xsd:simpleType>
    </xsd:element>
    <xsd:element name="UNDP_POPP_VERSION_COMMENTS" ma:index="9" nillable="true" ma:displayName="Version Comments" ma:internalName="UNDP_POPP_VERSION_COMMENTS">
      <xsd:simpleType>
        <xsd:restriction base="dms:Note">
          <xsd:maxLength value="255"/>
        </xsd:restriction>
      </xsd:simpleType>
    </xsd:element>
    <xsd:element name="UNDP_POPP_FILEVERSION" ma:index="10" nillable="true" ma:displayName="FileVersionID" ma:decimals="0" ma:internalName="UNDP_POPP_FILEVERSION">
      <xsd:simpleType>
        <xsd:restriction base="dms:Number"/>
      </xsd:simpleType>
    </xsd:element>
    <xsd:element name="UNDP_POPP_ISACTIVE" ma:index="11" nillable="true" ma:displayName="POPPIsActive" ma:default="1" ma:internalName="UNDP_POPP_ISACTIVE">
      <xsd:simpleType>
        <xsd:restriction base="dms:Boolean"/>
      </xsd:simpleType>
    </xsd:element>
    <xsd:element name="UNDP_POPP_NOTE" ma:index="12" nillable="true" ma:displayName="Notes" ma:internalName="UNDP_POPP_NOTE">
      <xsd:simpleType>
        <xsd:restriction base="dms:Note">
          <xsd:maxLength value="255"/>
        </xsd:restriction>
      </xsd:simpleType>
    </xsd:element>
    <xsd:element name="UNDP_POPP_DOCUMENT_TEMPLATE" ma:index="13" nillable="true" ma:displayName="Document Template" ma:internalName="UNDP_POPP_DOCUMENT_TEMPLATE">
      <xsd:simpleType>
        <xsd:restriction base="dms:Text"/>
      </xsd:simpleType>
    </xsd:element>
    <xsd:element name="TaxCatchAll" ma:index="17" nillable="true" ma:displayName="Taxonomy Catch All Column" ma:hidden="true" ma:list="{ee792a02-1c68-437d-afee-526d4eee3bde}" ma:internalName="TaxCatchAll" ma:showField="CatchAllData"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ee792a02-1c68-437d-afee-526d4eee3bde}" ma:internalName="TaxCatchAllLabel" ma:readOnly="true" ma:showField="CatchAllDataLabel"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UNDP_POPP_BUSINESSPROCESS_HIDDEN" ma:index="19" nillable="true" ma:taxonomy="true" ma:internalName="UNDP_POPP_BUSINESSPROCESS_HIDDEN" ma:taxonomyFieldName="POPPBusinessProcess" ma:displayName="POPPBusinessProcess" ma:default="" ma:fieldId="{74bd8a2a-abe6-4809-9e69-96ac6e480a30}" ma:sspId="28e6c43a-9e99-4bdd-9574-a0fa4ea3b61e" ma:termSetId="602d329c-34f7-45d6-b12a-9bc8242c07ba" ma:anchorId="00000000-0000-0000-0000-000000000000" ma:open="false" ma:isKeyword="false">
      <xsd:complexType>
        <xsd:sequence>
          <xsd:element ref="pc:Terms" minOccurs="0" maxOccurs="1"/>
        </xsd:sequence>
      </xsd:complexType>
    </xsd:element>
    <xsd:element name="UNDP_POPP_BUSINESSUNITID_HIDDEN" ma:index="22" nillable="true" ma:displayName="BusinessUnitData" ma:hidden="true" ma:internalName="UNDP_POPP_BUSINESSUNITID_HIDDEN">
      <xsd:simpleType>
        <xsd:restriction base="dms:Note"/>
      </xsd:simpleType>
    </xsd:element>
    <xsd:element name="l0e6ef0c43e74560bd7f3acd1f5e8571" ma:index="23" nillable="true" ma:taxonomy="true" ma:internalName="l0e6ef0c43e74560bd7f3acd1f5e8571" ma:taxonomyFieldName="UNDP_POPP_BUSINESSUNIT" ma:displayName="BusinessUnit" ma:indexed="true" ma:default="" ma:fieldId="{50e6ef0c-43e7-4560-bd7f-3acd1f5e8571}" ma:sspId="28e6c43a-9e99-4bdd-9574-a0fa4ea3b61e" ma:termSetId="409cdc02-fd20-40c2-9bb7-655db5573ef9" ma:anchorId="00000000-0000-0000-0000-000000000000" ma:open="false" ma:isKeyword="false">
      <xsd:complexType>
        <xsd:sequence>
          <xsd:element ref="pc:Terms" minOccurs="0" maxOccurs="1"/>
        </xsd:sequence>
      </xsd:complexType>
    </xsd:element>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UNDP_POPP_REFITEM_VERSION" ma:index="34" nillable="true" ma:displayName="POPPRefItemVersion" ma:decimals="0" ma:default="1" ma:internalName="UNDP_POPP_REFITEM_VERSION" ma:percentage="FALSE">
      <xsd:simpleType>
        <xsd:restriction base="dms:Number"/>
      </xsd:simpleType>
    </xsd:element>
    <xsd:element name="UNDP_POPP_LASTMODIFIED" ma:index="35" nillable="true" ma:displayName="POPPLastModified" ma:format="DateOnly" ma:internalName="UNDP_POPP_LASTMODIFIED">
      <xsd:simpleType>
        <xsd:restriction base="dms:DateTime"/>
      </xsd:simpleType>
    </xsd:element>
    <xsd:element name="UNDP_POPP_REJECT_COMMENTS" ma:index="37" nillable="true" ma:displayName="POPPRejectComments" ma:internalName="UNDP_POPP_REJECT_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60140e-7b2f-4392-90df-e7567e3021a3" elementFormDefault="qualified">
    <xsd:import namespace="http://schemas.microsoft.com/office/2006/documentManagement/types"/>
    <xsd:import namespace="http://schemas.microsoft.com/office/infopath/2007/PartnerControls"/>
    <xsd:element name="Location" ma:index="26" nillable="true" ma:displayName="Location" ma:internalName="Location">
      <xsd:simpleType>
        <xsd:restriction base="dms:Text">
          <xsd:maxLength value="255"/>
        </xsd:restriction>
      </xsd:simpleType>
    </xsd:element>
    <xsd:element name="DLCPolicyLabelValue" ma:index="31"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32"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33" nillable="true" ma:displayName="Label Locked" ma:description="Indicates whether the label should be updated when item properties are modified." ma:hidden="true" ma:internalName="DLCPolicyLabelLock" ma:readOnly="false">
      <xsd:simpleType>
        <xsd:restriction base="dms:Text"/>
      </xsd:simpleType>
    </xsd:element>
    <xsd:element name="POPPIsArchived" ma:index="38" nillable="true" ma:displayName="POPPIsArchived" ma:default="0" ma:internalName="POPPIsArchi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CatchAll xmlns="8264c5cc-ec60-4b56-8111-ce635d3d139a">
      <Value>350</Value>
    </TaxCatchAll>
    <_dlc_DocId xmlns="8264c5cc-ec60-4b56-8111-ce635d3d139a">POPP-11-2411</_dlc_DocId>
    <_dlc_DocIdUrl xmlns="8264c5cc-ec60-4b56-8111-ce635d3d139a">
      <Url>https://popp.undp.org/_layouts/15/DocIdRedir.aspx?ID=POPP-11-2411</Url>
      <Description>POPP-11-2411</Description>
    </_dlc_DocIdUrl>
    <UNDP_POPP_REFITEM_VERSION xmlns="8264c5cc-ec60-4b56-8111-ce635d3d139a">1</UNDP_POPP_REFITEM_VERSION>
    <Location xmlns="e560140e-7b2f-4392-90df-e7567e3021a3">Public</Location>
    <DLCPolicyLabelLock xmlns="e560140e-7b2f-4392-90df-e7567e3021a3" xsi:nil="true"/>
    <UNDP_POPP_NOTE xmlns="8264c5cc-ec60-4b56-8111-ce635d3d139a" xsi:nil="true"/>
    <DLCPolicyLabelClientValue xmlns="e560140e-7b2f-4392-90df-e7567e3021a3" xsi:nil="true"/>
    <UNDP_POPP_PLANNED_REVIEWDATE xmlns="8264c5cc-ec60-4b56-8111-ce635d3d139a" xsi:nil="true"/>
    <UNDP_POPP_DOCUMENT_LANGUAGE xmlns="8264c5cc-ec60-4b56-8111-ce635d3d139a">English</UNDP_POPP_DOCUMENT_LANGUAGE>
    <UNDP_POPP_BUSINESSUNITID_HIDDEN xmlns="8264c5cc-ec60-4b56-8111-ce635d3d139a" xsi:nil="true"/>
    <UNDP_POPP_EFFECTIVEDATE xmlns="8264c5cc-ec60-4b56-8111-ce635d3d139a" xsi:nil="true"/>
    <UNDP_POPP_BUSINESSPROCESS_HIDDEN xmlns="8264c5cc-ec60-4b56-8111-ce635d3d139a">
      <Terms xmlns="http://schemas.microsoft.com/office/infopath/2007/PartnerControls"/>
    </UNDP_POPP_BUSINESSPROCESS_HIDDEN>
    <UNDP_POPP_DOCUMENT_TEMPLATE xmlns="8264c5cc-ec60-4b56-8111-ce635d3d139a" xsi:nil="true"/>
    <UNDP_POPP_TITLE_EN xmlns="8264c5cc-ec60-4b56-8111-ce635d3d139a">Resource Planning and Cost Recovery : GMS Rates Calculator 2017</UNDP_POPP_TITLE_EN>
    <UNDP_POPP_FOCALPOINT xmlns="8264c5cc-ec60-4b56-8111-ce635d3d139a">
      <UserInfo>
        <DisplayName/>
        <AccountId xsi:nil="true"/>
        <AccountType/>
      </UserInfo>
    </UNDP_POPP_FOCALPOINT>
    <UNDP_POPP_DOCUMENT_TYPE xmlns="8264c5cc-ec60-4b56-8111-ce635d3d139a">Template</UNDP_POPP_DOCUMENT_TYPE>
    <UNDP_POPP_ISACTIVE xmlns="8264c5cc-ec60-4b56-8111-ce635d3d139a">true</UNDP_POPP_ISACTIVE>
    <UNDP_POPP_FILEVERSION xmlns="8264c5cc-ec60-4b56-8111-ce635d3d139a" xsi:nil="true"/>
    <UNDP_POPP_LASTMODIFIED xmlns="8264c5cc-ec60-4b56-8111-ce635d3d139a" xsi:nil="true"/>
    <UNDP_POPP_VERSION_COMMENTS xmlns="8264c5cc-ec60-4b56-8111-ce635d3d139a" xsi:nil="true"/>
    <l0e6ef0c43e74560bd7f3acd1f5e8571 xmlns="8264c5cc-ec60-4b56-8111-ce635d3d139a">
      <Terms xmlns="http://schemas.microsoft.com/office/infopath/2007/PartnerControls">
        <TermInfo xmlns="http://schemas.microsoft.com/office/infopath/2007/PartnerControls">
          <TermName xmlns="http://schemas.microsoft.com/office/infopath/2007/PartnerControls">Financial Resources Management</TermName>
          <TermId xmlns="http://schemas.microsoft.com/office/infopath/2007/PartnerControls">682d4c54-a288-412d-bfec-ce5587bbd25c</TermId>
        </TermInfo>
      </Terms>
    </l0e6ef0c43e74560bd7f3acd1f5e8571>
    <DLCPolicyLabelValue xmlns="e560140e-7b2f-4392-90df-e7567e3021a3">Effective Date: {Effective Date}                                                Version #: 1</DLCPolicyLabelValue>
    <UNDP_POPP_REJECT_COMMENTS xmlns="8264c5cc-ec60-4b56-8111-ce635d3d139a" xsi:nil="true"/>
    <POPPIsArchived xmlns="e560140e-7b2f-4392-90df-e7567e3021a3">false</POPPIsArchived>
  </documentManagement>
</p:properties>
</file>

<file path=customXml/itemProps1.xml><?xml version="1.0" encoding="utf-8"?>
<ds:datastoreItem xmlns:ds="http://schemas.openxmlformats.org/officeDocument/2006/customXml" ds:itemID="{215991AE-C6FE-4265-A65C-E51BFBD887E8}"/>
</file>

<file path=customXml/itemProps2.xml><?xml version="1.0" encoding="utf-8"?>
<ds:datastoreItem xmlns:ds="http://schemas.openxmlformats.org/officeDocument/2006/customXml" ds:itemID="{F8F4D876-E91D-4636-A473-6F1297D31AB1}"/>
</file>

<file path=customXml/itemProps3.xml><?xml version="1.0" encoding="utf-8"?>
<ds:datastoreItem xmlns:ds="http://schemas.openxmlformats.org/officeDocument/2006/customXml" ds:itemID="{D311A902-657F-4B6F-833B-4CF58BC4F0B0}"/>
</file>

<file path=customXml/itemProps4.xml><?xml version="1.0" encoding="utf-8"?>
<ds:datastoreItem xmlns:ds="http://schemas.openxmlformats.org/officeDocument/2006/customXml" ds:itemID="{ECED6201-79D8-4134-96E3-1BEE56341B73}"/>
</file>

<file path=customXml/itemProps5.xml><?xml version="1.0" encoding="utf-8"?>
<ds:datastoreItem xmlns:ds="http://schemas.openxmlformats.org/officeDocument/2006/customXml" ds:itemID="{BE00053C-F019-4CB4-90CD-9D79D71868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GMS Calculator_All exc VertFund</vt:lpstr>
      <vt:lpstr>GMS calculator GEF MP GFATM</vt:lpstr>
      <vt:lpstr>Vertical Funds GMS distribution</vt:lpstr>
      <vt:lpstr>POPP GMS distribution</vt:lpstr>
      <vt:lpstr>dataRates</vt:lpstr>
      <vt:lpstr>dataModality</vt:lpstr>
      <vt:lpstr>dataRates</vt:lpstr>
      <vt:lpstr>'GMS calculator GEF MP GFATM'!Print_Area</vt:lpstr>
      <vt:lpstr>'GMS Calculator_All exc VertFund'!Print_Area</vt:lpstr>
      <vt:lpstr>'POPP GMS distribution'!Print_Area</vt:lpstr>
      <vt:lpstr>'Vertical Funds GMS distribution'!Print_Area</vt:lpstr>
    </vt:vector>
  </TitlesOfParts>
  <Company>UNDP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GMS Calculator</dc:title>
  <dc:subject/>
  <dc:creator>Batdolgor Chuluun</dc:creator>
  <cp:keywords/>
  <dc:description>For questions or comments, please contact fernandel.carbonell@undp.org</dc:description>
  <cp:lastModifiedBy>Batdolgor Chuluun</cp:lastModifiedBy>
  <cp:lastPrinted>2017-01-16T18:57:58Z</cp:lastPrinted>
  <dcterms:created xsi:type="dcterms:W3CDTF">2004-01-26T18:52:39Z</dcterms:created>
  <dcterms:modified xsi:type="dcterms:W3CDTF">2017-01-16T19:04:08Z</dcterms:modified>
  <cp:category>Calculating Model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0x01010061FF32BFFC2B4E50A3A86F4682D7D367007687F3382310C0489D2A99E053BA6D39</vt:lpwstr>
  </property>
  <property fmtid="{D5CDD505-2E9C-101B-9397-08002B2CF9AE}" pid="3" name="UN Languages">
    <vt:lpwstr>3;#English|7f98b732-4b5b-4b70-ba90-a0eff09b5d2d</vt:lpwstr>
  </property>
  <property fmtid="{D5CDD505-2E9C-101B-9397-08002B2CF9AE}" pid="4" name="_dlc_DocIdItemGuid">
    <vt:lpwstr>313167fb-7347-4aff-83fd-aa243d69b8f9</vt:lpwstr>
  </property>
  <property fmtid="{D5CDD505-2E9C-101B-9397-08002B2CF9AE}" pid="5" name="UNDPCountry">
    <vt:lpwstr/>
  </property>
  <property fmtid="{D5CDD505-2E9C-101B-9397-08002B2CF9AE}" pid="6" name="TaxKeyword">
    <vt:lpwstr/>
  </property>
  <property fmtid="{D5CDD505-2E9C-101B-9397-08002B2CF9AE}" pid="7" name="UndpDocTypeMM">
    <vt:lpwstr/>
  </property>
  <property fmtid="{D5CDD505-2E9C-101B-9397-08002B2CF9AE}" pid="8" name="UNDPDocumentCategory">
    <vt:lpwstr/>
  </property>
  <property fmtid="{D5CDD505-2E9C-101B-9397-08002B2CF9AE}" pid="9" name="UNDPFocusAreas">
    <vt:lpwstr/>
  </property>
  <property fmtid="{D5CDD505-2E9C-101B-9397-08002B2CF9AE}" pid="10" name="UndpUnitMM">
    <vt:lpwstr/>
  </property>
  <property fmtid="{D5CDD505-2E9C-101B-9397-08002B2CF9AE}" pid="11" name="eRegFilingCodeMM">
    <vt:lpwstr/>
  </property>
  <property fmtid="{D5CDD505-2E9C-101B-9397-08002B2CF9AE}" pid="12" name="Unit">
    <vt:lpwstr/>
  </property>
  <property fmtid="{D5CDD505-2E9C-101B-9397-08002B2CF9AE}" pid="13" name="SV_QUERY_LIST_4F35BF76-6C0D-4D9B-82B2-816C12CF3733">
    <vt:lpwstr>empty_477D106A-C0D6-4607-AEBD-E2C9D60EA279</vt:lpwstr>
  </property>
  <property fmtid="{D5CDD505-2E9C-101B-9397-08002B2CF9AE}" pid="14" name="POPPBusinessProcess">
    <vt:lpwstr/>
  </property>
  <property fmtid="{D5CDD505-2E9C-101B-9397-08002B2CF9AE}" pid="15" name="UNDP_POPP_BUSINESSUNIT">
    <vt:lpwstr>350;#Financial Resources Management|682d4c54-a288-412d-bfec-ce5587bbd25c</vt:lpwstr>
  </property>
</Properties>
</file>