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custom.xml" ContentType="application/vnd.openxmlformats-officedocument.custom-properties+xml"/>
  <Override PartName="/docProps/app.xml" ContentType="application/vnd.openxmlformats-officedocument.extended-properties+xml"/>
  <Override PartName="/customXml/itemProps1.xml" ContentType="application/vnd.openxmlformats-officedocument.customXmlProperties+xml"/>
  <Override PartName="/xl/calcChain.xml" ContentType="application/vnd.openxmlformats-officedocument.spreadsheetml.calcChain+xml"/>
  <Override PartName="/customXml/itemProps2.xml" ContentType="application/vnd.openxmlformats-officedocument.customXmlProperties+xml"/>
  <Override PartName="/docProps/core.xml" ContentType="application/vnd.openxmlformats-package.core-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showPivotChartFilter="1" defaultThemeVersion="124226"/>
  <mc:AlternateContent xmlns:mc="http://schemas.openxmlformats.org/markup-compatibility/2006">
    <mc:Choice Requires="x15">
      <x15ac:absPath xmlns:x15ac="http://schemas.microsoft.com/office/spreadsheetml/2010/11/ac" url="https://undp-my.sharepoint.com/personal/batdolgor_chuluun_undp_org/Documents/Shared with Everyone/Cost recovery/POPP/"/>
    </mc:Choice>
  </mc:AlternateContent>
  <workbookProtection workbookAlgorithmName="SHA-512" workbookHashValue="T011X+qiAFmjoMufmILobz+fofljcDj1hKDpzJgh2IzUAFJUXytSWmXblBt6oKqVJZLZtQNmswvAls9HS87y7A==" workbookSaltValue="zqrn6px5CiOmRJ3QFjBPuw==" workbookSpinCount="100000" lockStructure="1"/>
  <bookViews>
    <workbookView xWindow="0" yWindow="0" windowWidth="25200" windowHeight="12570"/>
  </bookViews>
  <sheets>
    <sheet name="GMS Calculator_All exc VertFund" sheetId="1866" r:id="rId1"/>
    <sheet name="GMS calculator GEF MP GFATM" sheetId="1859" r:id="rId2"/>
    <sheet name="Vertical Funds GMS distribution" sheetId="1865" r:id="rId3"/>
    <sheet name="POPP GMS distribution" sheetId="1862" state="hidden" r:id="rId4"/>
    <sheet name="dataRates" sheetId="1858" state="hidden" r:id="rId5"/>
  </sheets>
  <externalReferences>
    <externalReference r:id="rId6"/>
    <externalReference r:id="rId7"/>
  </externalReferences>
  <definedNames>
    <definedName name="_xlnm._FilterDatabase" localSheetId="1" hidden="1">'GMS calculator GEF MP GFATM'!$B$7:$G$7</definedName>
    <definedName name="_xlnm._FilterDatabase" localSheetId="0" hidden="1">'GMS Calculator_All exc VertFund'!$B$8:$F$8</definedName>
    <definedName name="dataBureau">[1]dataBureau!$B$2:$D$360</definedName>
    <definedName name="dataFund">[1]dataFund!$B$2:$C$1080</definedName>
    <definedName name="dataGMSctgy">'[2]Reference Tables'!$B$4:$C$20</definedName>
    <definedName name="dataModality">dataRates!$B$2:$B$8</definedName>
    <definedName name="dataRates">dataRates!$B$1:$J$8</definedName>
    <definedName name="_xlnm.Print_Area" localSheetId="1">'GMS calculator GEF MP GFATM'!$B$1:$H$31</definedName>
    <definedName name="_xlnm.Print_Area" localSheetId="0">'GMS Calculator_All exc VertFund'!$B$1:$I$24</definedName>
    <definedName name="_xlnm.Print_Area" localSheetId="3">'POPP GMS distribution'!$A$1:$M$37</definedName>
    <definedName name="_xlnm.Print_Area" localSheetId="2">'Vertical Funds GMS distribution'!$A$1:$I$24</definedName>
  </definedNames>
  <calcPr calcId="152511"/>
</workbook>
</file>

<file path=xl/calcChain.xml><?xml version="1.0" encoding="utf-8"?>
<calcChain xmlns="http://schemas.openxmlformats.org/spreadsheetml/2006/main">
  <c r="G7" i="1859" l="1"/>
  <c r="H14" i="1859" s="1"/>
  <c r="H16" i="1859" s="1"/>
  <c r="E21" i="1859"/>
  <c r="F20" i="1858"/>
  <c r="L20" i="1858" s="1"/>
  <c r="F19" i="1858"/>
  <c r="L19" i="1858" s="1"/>
  <c r="I12" i="1866"/>
  <c r="I18" i="1866" s="1"/>
  <c r="I20" i="1865"/>
  <c r="E18" i="1865"/>
  <c r="I18" i="1865" s="1"/>
  <c r="E17" i="1865"/>
  <c r="I17" i="1865" s="1"/>
  <c r="E16" i="1865"/>
  <c r="I16" i="1865" s="1"/>
  <c r="E15" i="1865"/>
  <c r="I15" i="1865" s="1"/>
  <c r="E14" i="1865"/>
  <c r="I14" i="1865" s="1"/>
  <c r="E13" i="1865"/>
  <c r="I13" i="1865" s="1"/>
  <c r="E12" i="1865"/>
  <c r="I12" i="1865" s="1"/>
  <c r="E11" i="1865"/>
  <c r="I11" i="1865" s="1"/>
  <c r="E6" i="1865"/>
  <c r="I6" i="1865" s="1"/>
  <c r="E5" i="1865"/>
  <c r="I5" i="1865" s="1"/>
  <c r="I14" i="1866" l="1"/>
  <c r="I15" i="1866" s="1"/>
  <c r="F28" i="1858"/>
  <c r="L28" i="1858"/>
  <c r="F27" i="1858"/>
  <c r="L27" i="1858"/>
  <c r="F25" i="1858"/>
  <c r="L25" i="1858"/>
  <c r="F24" i="1858"/>
  <c r="L24" i="1858" s="1"/>
  <c r="F23" i="1858"/>
  <c r="L23" i="1858"/>
  <c r="F22" i="1858"/>
  <c r="L22" i="1858" s="1"/>
  <c r="F21" i="1858"/>
  <c r="L21" i="1858"/>
  <c r="F26" i="1858"/>
  <c r="L26" i="1858" s="1"/>
  <c r="M33" i="1862"/>
  <c r="F31" i="1862"/>
  <c r="M31" i="1862"/>
  <c r="F30" i="1862"/>
  <c r="M30" i="1862"/>
  <c r="F29" i="1862"/>
  <c r="M29" i="1862"/>
  <c r="F28" i="1862"/>
  <c r="M28" i="1862"/>
  <c r="F27" i="1862"/>
  <c r="M27" i="1862"/>
  <c r="F26" i="1862"/>
  <c r="M26" i="1862"/>
  <c r="F25" i="1862"/>
  <c r="M25" i="1862"/>
  <c r="F24" i="1862"/>
  <c r="M24" i="1862"/>
  <c r="F13" i="1862"/>
  <c r="M13" i="1862"/>
  <c r="F19" i="1862"/>
  <c r="M19" i="1862"/>
  <c r="M15" i="1862"/>
  <c r="F5" i="1862"/>
  <c r="M5" i="1862"/>
  <c r="F11" i="1862"/>
  <c r="M11" i="1862"/>
  <c r="F20" i="1862"/>
  <c r="M20" i="1862"/>
  <c r="L17" i="1862"/>
  <c r="L16" i="1862"/>
  <c r="I16" i="1862"/>
  <c r="J17" i="1862"/>
  <c r="G16" i="1862"/>
  <c r="G17" i="1862"/>
  <c r="M17" i="1862"/>
  <c r="M16" i="1862"/>
  <c r="K5" i="1858"/>
  <c r="K6" i="1858"/>
  <c r="K8" i="1858"/>
  <c r="K7" i="1858"/>
  <c r="K4" i="1858"/>
  <c r="K3" i="1858"/>
  <c r="C24" i="1859" l="1"/>
  <c r="E24" i="1859"/>
  <c r="B24" i="1859"/>
  <c r="G24" i="1859"/>
  <c r="F24" i="1859"/>
  <c r="D24" i="1859" l="1"/>
  <c r="H24" i="1859" s="1"/>
  <c r="C26" i="1859" s="1"/>
  <c r="F26" i="1859" l="1"/>
  <c r="G26" i="1859"/>
  <c r="E26" i="1859"/>
  <c r="B26" i="1859"/>
  <c r="D26" i="1859" s="1"/>
  <c r="H26" i="1859" l="1"/>
</calcChain>
</file>

<file path=xl/sharedStrings.xml><?xml version="1.0" encoding="utf-8"?>
<sst xmlns="http://schemas.openxmlformats.org/spreadsheetml/2006/main" count="180" uniqueCount="118">
  <si>
    <t>Total</t>
  </si>
  <si>
    <t>COrate</t>
  </si>
  <si>
    <t>RBrate</t>
  </si>
  <si>
    <t>Key</t>
  </si>
  <si>
    <t>CentralRate</t>
  </si>
  <si>
    <t>Amounts</t>
  </si>
  <si>
    <t>Percentages</t>
  </si>
  <si>
    <t>Choose from dropdown list</t>
  </si>
  <si>
    <t>BPPSrate</t>
  </si>
  <si>
    <t>I. Data Entry</t>
  </si>
  <si>
    <t>II. Results</t>
  </si>
  <si>
    <t>General Management Services Fee:</t>
  </si>
  <si>
    <t xml:space="preserve">GMS Income Internal Distribution </t>
  </si>
  <si>
    <t>Total GMS</t>
  </si>
  <si>
    <t>Regional Projects</t>
  </si>
  <si>
    <t>Global Projects</t>
  </si>
  <si>
    <t>CO Strategic Pool</t>
  </si>
  <si>
    <t>GFATM projects</t>
  </si>
  <si>
    <t>xxxx</t>
  </si>
  <si>
    <t xml:space="preserve"> Montreal Protocol projects</t>
  </si>
  <si>
    <t>GEF Projects:</t>
  </si>
  <si>
    <t>GMS rates - Type of Projects</t>
  </si>
  <si>
    <t>CO - indicative share</t>
  </si>
  <si>
    <t>RB indicative share</t>
  </si>
  <si>
    <t>Regional Cost Center</t>
  </si>
  <si>
    <t>Central Services</t>
  </si>
  <si>
    <t>BPPS</t>
  </si>
  <si>
    <t>GEF unit</t>
  </si>
  <si>
    <t>GEF, LDCF, SCCF, NPIF stand-alone project budget (Fund 62000 62160 62180 62190, donor 10003)</t>
  </si>
  <si>
    <t>GEF, LDCF, SCCF, NPIF stand-alone project budget =&lt;$10m (Fund 62000 62160 62180 62190, donor 10003)</t>
  </si>
  <si>
    <t>GEF, LDCF, SCCF, NPIF stand-alone project budget &gt;$10m (Fund 62000 62160 62180 62190, donor 10003)</t>
  </si>
  <si>
    <t>Adaptation Funded projects (Fund 62040, donor 11602)</t>
  </si>
  <si>
    <t xml:space="preserve">GEF SGP upgraded country projects receiving 8% GMS </t>
  </si>
  <si>
    <t>GEF SGP global projects (Fund 62141, donor 10003)</t>
  </si>
  <si>
    <t>GEF child project approved under a programmatic approach budget =&lt;$10m (Fund 62000 62160 62180 62190, donor 10003)</t>
  </si>
  <si>
    <t>GEF child project approved under a programmatic approach budget &gt;$10m (Fund 62000 62160 62180 62190, donor 10003)</t>
  </si>
  <si>
    <t xml:space="preserve">Various, min 8% </t>
  </si>
  <si>
    <t>GEF Cost-sharing Fund (62040, donor xxxxx) (Use same GMS distribution under respective GMS rate; e.g, if GMS rate is 9.5%, follow item 2 above)</t>
  </si>
  <si>
    <t>Various</t>
  </si>
  <si>
    <t>Other projects approved by GEF Council before July 2010 (Centrally managed by UNDP-GEF Unit via GLJE)</t>
  </si>
  <si>
    <t>*Non-core donor projects managed by Central Bureaux such as IEO,HDRO,UNSSC, and BERA</t>
  </si>
  <si>
    <t>CRU</t>
  </si>
  <si>
    <t>Country Projects - Crisis TTF</t>
  </si>
  <si>
    <t>a</t>
  </si>
  <si>
    <t>b</t>
  </si>
  <si>
    <t>c=a+b</t>
  </si>
  <si>
    <t>d</t>
  </si>
  <si>
    <t>e</t>
  </si>
  <si>
    <t>f</t>
  </si>
  <si>
    <t>Montreal Protocol projects</t>
  </si>
  <si>
    <t>Note 1</t>
  </si>
  <si>
    <t>Total Regional Cost center</t>
  </si>
  <si>
    <t xml:space="preserve">1.a </t>
  </si>
  <si>
    <t>1.b</t>
  </si>
  <si>
    <t xml:space="preserve">3.a </t>
  </si>
  <si>
    <t>3.b</t>
  </si>
  <si>
    <t>3.c</t>
  </si>
  <si>
    <t>GMS internal distribution as per  UNDP Executive Group (EG) decision, 19 February 2016</t>
  </si>
  <si>
    <t>Effective 1 January 2016</t>
  </si>
  <si>
    <t>Country projects except Crisis TTF</t>
  </si>
  <si>
    <t xml:space="preserve"> Country projects - Crisis TTF</t>
  </si>
  <si>
    <t>Global Projects - BPPS</t>
  </si>
  <si>
    <t xml:space="preserve"> Global Projects - CRU </t>
  </si>
  <si>
    <t xml:space="preserve"> Global Projects - Central Bureaux*</t>
  </si>
  <si>
    <t>Funding
Stream</t>
  </si>
  <si>
    <t>3rd Party Cost sharing</t>
  </si>
  <si>
    <t>Trust Funds</t>
  </si>
  <si>
    <t xml:space="preserve">Govt Cost Sharing </t>
  </si>
  <si>
    <t>LOTFA</t>
  </si>
  <si>
    <t>EU</t>
  </si>
  <si>
    <t>TTF excluding Crisis TTF</t>
  </si>
  <si>
    <t>Crisis TTF</t>
  </si>
  <si>
    <t>All sources of funds</t>
  </si>
  <si>
    <t>GFATM funds</t>
  </si>
  <si>
    <t>MP funds</t>
  </si>
  <si>
    <t>Central Bureaux*</t>
  </si>
  <si>
    <t xml:space="preserve"> GFATM/ MP units</t>
  </si>
  <si>
    <t>CO strategic Reserve**</t>
  </si>
  <si>
    <t>Step 3 - Enter total GEF grant amount in USD (programmable budget excluding GMS)</t>
  </si>
  <si>
    <t>Step 2 - GMS rate (automatically populated):</t>
  </si>
  <si>
    <t>Programmable budget (refer to Note 2)</t>
  </si>
  <si>
    <t>Various, 8% minimum</t>
  </si>
  <si>
    <t>10% GEF, LDCF, SCCF, NPIF stand-alone project budget (Fund 62000 62160 62180 62190, donor 10003)</t>
  </si>
  <si>
    <t>9.5% GEF, LDCF, SCCF, NPIF stand-alone project budget =&lt;$10m (Fund 62000 62160 62180 62190, donor 10003)</t>
  </si>
  <si>
    <t>9% GEF, LDCF, SCCF, NPIF stand-alone project budget &gt;$10m (Fund 62000 62160 62180 62190, donor 10003)</t>
  </si>
  <si>
    <t>8.5% Adaptation Funded projects (Fund 62040, donor 11602)</t>
  </si>
  <si>
    <t xml:space="preserve">8% GEF SGP upgraded country projects receiving 8% GMS </t>
  </si>
  <si>
    <t>4% GEF SGP global projects (Fund 62141, donor 10003)</t>
  </si>
  <si>
    <t>9.5% GEF child project approved under a programmatic approach budget =&lt;$10m (Fund 62000 62160 62180 62190, donor 10003)</t>
  </si>
  <si>
    <t>9% GEF child project approved under a programmatic approach budget &gt;$10m (Fund 62000 62160 62180 62190, donor 10003)</t>
  </si>
  <si>
    <t>**CO share of GMS earnings on Regionally and Globally Implemented projects is proposed to be allocated to a strategic pool for operational/management support in country offices as per EG decision in 2015</t>
  </si>
  <si>
    <t>Select GEF projects</t>
  </si>
  <si>
    <t>Effective 1 January 2017</t>
  </si>
  <si>
    <t>g</t>
  </si>
  <si>
    <t>Fund Code</t>
  </si>
  <si>
    <t>GMS Income  credited to  54010 account</t>
  </si>
  <si>
    <t xml:space="preserve">GMS internal distribution as per  UNDP Executive Group (EG) decision, 19 February 2016  - VERTIFICAL FUNDS - GFATM, Montreal Protocol and GEF </t>
  </si>
  <si>
    <t>All Projects - All SOF except GFATM/GEF/MP</t>
  </si>
  <si>
    <t>Step 1 - Enter contribution amount in USD</t>
  </si>
  <si>
    <t>Step 2 - Enter GMS rate:</t>
  </si>
  <si>
    <t>General Management Services (GMS) Income Calculator
All PROJECTS - ALL SOF except GEF/GFATM/MP projects 
effective 1 January 2017</t>
  </si>
  <si>
    <t xml:space="preserve">Note 1 - GMS income is no longer distributed to the units, instead it is accumulated in a XB fund  subject to  further allocation in accordance with the annual integrated  workplanning. </t>
  </si>
  <si>
    <r>
      <t xml:space="preserve">General Management Services Fee </t>
    </r>
    <r>
      <rPr>
        <sz val="15"/>
        <rFont val="Calibri"/>
        <family val="2"/>
        <scheme val="minor"/>
      </rPr>
      <t>(enter  GMS amount in Atlas project budget under 75100 account):</t>
    </r>
  </si>
  <si>
    <r>
      <t xml:space="preserve">Programmable budget </t>
    </r>
    <r>
      <rPr>
        <sz val="15"/>
        <rFont val="Calibri"/>
        <family val="2"/>
        <scheme val="minor"/>
      </rPr>
      <t>(Atlas project budget, use relevant budget accounts such as travel, service contracts, rent):</t>
    </r>
  </si>
  <si>
    <t>Select projects</t>
  </si>
  <si>
    <t>General Management Services (GMS) Income Calculator 
GFATM, Montreal Protocol and GEF funds
effective  1 January 2017</t>
  </si>
  <si>
    <t>Total budget</t>
  </si>
  <si>
    <t>POPP</t>
  </si>
  <si>
    <t>Step 1 - Chose Vertical Fund project modality using dropdown list:</t>
  </si>
  <si>
    <r>
      <t xml:space="preserve">Indicative </t>
    </r>
    <r>
      <rPr>
        <b/>
        <sz val="11"/>
        <color indexed="8"/>
        <rFont val="Calibri"/>
        <family val="2"/>
      </rPr>
      <t>RB share</t>
    </r>
    <r>
      <rPr>
        <sz val="11"/>
        <color indexed="8"/>
        <rFont val="Calibri"/>
        <family val="2"/>
      </rPr>
      <t xml:space="preserve">
</t>
    </r>
    <r>
      <rPr>
        <sz val="11"/>
        <color theme="3"/>
        <rFont val="Calibri"/>
        <family val="2"/>
      </rPr>
      <t>Fund 11300</t>
    </r>
    <r>
      <rPr>
        <sz val="11"/>
        <color indexed="8"/>
        <rFont val="Calibri"/>
        <family val="2"/>
      </rPr>
      <t xml:space="preserve">
RB Department 
OU  H0X</t>
    </r>
  </si>
  <si>
    <r>
      <t xml:space="preserve">Indicative </t>
    </r>
    <r>
      <rPr>
        <b/>
        <sz val="11"/>
        <color indexed="8"/>
        <rFont val="Calibri"/>
        <family val="2"/>
      </rPr>
      <t>CO Share</t>
    </r>
    <r>
      <rPr>
        <sz val="11"/>
        <color indexed="8"/>
        <rFont val="Calibri"/>
        <family val="2"/>
      </rPr>
      <t xml:space="preserve">
</t>
    </r>
    <r>
      <rPr>
        <sz val="11"/>
        <color theme="3"/>
        <rFont val="Calibri"/>
        <family val="2"/>
      </rPr>
      <t>Fund 11300</t>
    </r>
    <r>
      <rPr>
        <sz val="11"/>
        <color indexed="8"/>
        <rFont val="Calibri"/>
        <family val="2"/>
      </rPr>
      <t xml:space="preserve">
CO Department
CO OU</t>
    </r>
  </si>
  <si>
    <r>
      <t xml:space="preserve">BPPS
</t>
    </r>
    <r>
      <rPr>
        <sz val="11"/>
        <color theme="3"/>
        <rFont val="Calibri"/>
        <family val="2"/>
      </rPr>
      <t>Fund 11300</t>
    </r>
    <r>
      <rPr>
        <b/>
        <sz val="11"/>
        <color indexed="8"/>
        <rFont val="Calibri"/>
        <family val="2"/>
      </rPr>
      <t xml:space="preserve">
Dept 29001 
OU H70</t>
    </r>
  </si>
  <si>
    <t>Note 1 - GEF GMS distributions vary by fund and donor. For more information, please contact GEF and MP Units.</t>
  </si>
  <si>
    <t>Note 3 - UNV GMS distribution is excluded and remains unchanged.</t>
  </si>
  <si>
    <r>
      <rPr>
        <b/>
        <sz val="11"/>
        <color indexed="8"/>
        <rFont val="Calibri"/>
        <family val="2"/>
      </rPr>
      <t>Central Services</t>
    </r>
    <r>
      <rPr>
        <sz val="11"/>
        <color indexed="8"/>
        <rFont val="Calibri"/>
        <family val="2"/>
      </rPr>
      <t xml:space="preserve">
</t>
    </r>
    <r>
      <rPr>
        <sz val="11"/>
        <color theme="3"/>
        <rFont val="Calibri"/>
        <family val="2"/>
      </rPr>
      <t>Fund 11000</t>
    </r>
    <r>
      <rPr>
        <sz val="11"/>
        <color indexed="8"/>
        <rFont val="Calibri"/>
        <family val="2"/>
      </rPr>
      <t xml:space="preserve">
Dept 10801
</t>
    </r>
    <r>
      <rPr>
        <b/>
        <sz val="11"/>
        <color indexed="8"/>
        <rFont val="Calibri"/>
        <family val="2"/>
      </rPr>
      <t>OU H22</t>
    </r>
  </si>
  <si>
    <t>Note 3 - GFATM projects GMS budgets are included in the project budget and GMS rates are entered by the country offices in Atlas.</t>
  </si>
  <si>
    <t>Note 2 -  GEF and MP project budget amount only include the net programmable budget as per  a delegation of authority from UNDP GEF unit.</t>
  </si>
  <si>
    <t xml:space="preserve">Note 2 - GEF, GFATM and MP projects GMS calculator is shown on a separate sheet.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</si>
</sst>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43" formatCode="_(* #,##0.00_);_(* \(#,##0.00\);_(* &quot;-&quot;??_);_(@_)"/>
    <numFmt numFmtId="164" formatCode="0.0%"/>
    <numFmt numFmtId="165" formatCode="0.000000%"/>
    <numFmt numFmtId="166" formatCode="_(* #,##0_);_(* \(#,##0\);_(* &quot;-&quot;??_);_(@_)"/>
    <numFmt numFmtId="167" formatCode="0.0000000000000000%"/>
    <numFmt numFmtId="168" formatCode="0.0000"/>
  </numFmts>
  <fonts count="47" x14ac:knownFonts="1">
    <font>
      <sz val="10"/>
      <name val="Times New Roman"/>
    </font>
    <font>
      <sz val="11"/>
      <color theme="1"/>
      <name val="Calibri"/>
      <family val="2"/>
      <scheme val="minor"/>
    </font>
    <font>
      <sz val="11"/>
      <color theme="1"/>
      <name val="Calibri"/>
      <family val="2"/>
      <scheme val="minor"/>
    </font>
    <font>
      <sz val="11"/>
      <color theme="1"/>
      <name val="Calibri"/>
      <family val="2"/>
      <scheme val="minor"/>
    </font>
    <font>
      <sz val="10"/>
      <name val="Times New Roman"/>
      <family val="1"/>
    </font>
    <font>
      <sz val="11"/>
      <color indexed="8"/>
      <name val="Calibri"/>
      <family val="2"/>
    </font>
    <font>
      <b/>
      <sz val="11"/>
      <color indexed="8"/>
      <name val="Calibri"/>
      <family val="2"/>
    </font>
    <font>
      <sz val="11"/>
      <color theme="1"/>
      <name val="Calibri"/>
      <family val="2"/>
      <scheme val="minor"/>
    </font>
    <font>
      <sz val="11"/>
      <color theme="0"/>
      <name val="Calibri"/>
      <family val="2"/>
      <scheme val="minor"/>
    </font>
    <font>
      <b/>
      <sz val="15"/>
      <color theme="3"/>
      <name val="Calibri"/>
      <family val="2"/>
      <scheme val="minor"/>
    </font>
    <font>
      <b/>
      <sz val="13"/>
      <color theme="3"/>
      <name val="Calibri"/>
      <family val="2"/>
      <scheme val="minor"/>
    </font>
    <font>
      <sz val="12"/>
      <name val="Calibri"/>
      <family val="2"/>
      <scheme val="minor"/>
    </font>
    <font>
      <sz val="14"/>
      <name val="Calibri"/>
      <family val="2"/>
      <scheme val="minor"/>
    </font>
    <font>
      <i/>
      <sz val="13"/>
      <color rgb="FF0070C0"/>
      <name val="Calibri"/>
      <family val="2"/>
      <scheme val="minor"/>
    </font>
    <font>
      <sz val="13"/>
      <color theme="3"/>
      <name val="Calibri"/>
      <family val="2"/>
      <scheme val="minor"/>
    </font>
    <font>
      <sz val="11"/>
      <color theme="1"/>
      <name val="Calibri"/>
      <family val="2"/>
    </font>
    <font>
      <b/>
      <sz val="16"/>
      <color theme="0"/>
      <name val="Calibri"/>
      <family val="2"/>
      <scheme val="minor"/>
    </font>
    <font>
      <b/>
      <sz val="14"/>
      <color theme="0"/>
      <name val="Calibri"/>
      <family val="2"/>
      <scheme val="minor"/>
    </font>
    <font>
      <b/>
      <sz val="11"/>
      <color theme="1"/>
      <name val="Calibri"/>
      <family val="2"/>
      <scheme val="minor"/>
    </font>
    <font>
      <b/>
      <sz val="11"/>
      <color theme="1"/>
      <name val="Calibri"/>
      <family val="2"/>
    </font>
    <font>
      <b/>
      <sz val="22"/>
      <color theme="3"/>
      <name val="Calibri"/>
      <family val="2"/>
      <scheme val="minor"/>
    </font>
    <font>
      <sz val="10"/>
      <name val="Calibri"/>
      <family val="2"/>
      <scheme val="minor"/>
    </font>
    <font>
      <sz val="11"/>
      <color theme="3"/>
      <name val="Calibri"/>
      <family val="2"/>
    </font>
    <font>
      <sz val="9"/>
      <name val="Calibri"/>
      <family val="2"/>
      <scheme val="minor"/>
    </font>
    <font>
      <sz val="12"/>
      <color theme="3"/>
      <name val="Calibri"/>
      <family val="2"/>
      <scheme val="minor"/>
    </font>
    <font>
      <sz val="11"/>
      <name val="Calibri"/>
      <family val="2"/>
      <scheme val="minor"/>
    </font>
    <font>
      <b/>
      <sz val="11"/>
      <color theme="3"/>
      <name val="Calibri"/>
      <family val="2"/>
      <scheme val="minor"/>
    </font>
    <font>
      <b/>
      <sz val="10"/>
      <color theme="1"/>
      <name val="Calibri"/>
      <family val="2"/>
    </font>
    <font>
      <sz val="12"/>
      <color theme="1"/>
      <name val="Calibri"/>
      <family val="2"/>
      <scheme val="minor"/>
    </font>
    <font>
      <b/>
      <sz val="12"/>
      <color theme="1"/>
      <name val="Calibri"/>
      <family val="2"/>
      <scheme val="minor"/>
    </font>
    <font>
      <sz val="10"/>
      <color theme="1"/>
      <name val="Calibri"/>
      <family val="2"/>
      <scheme val="minor"/>
    </font>
    <font>
      <b/>
      <sz val="10"/>
      <color theme="1"/>
      <name val="Calibri"/>
      <family val="2"/>
      <scheme val="minor"/>
    </font>
    <font>
      <sz val="9"/>
      <color theme="1"/>
      <name val="Calibri"/>
      <family val="2"/>
      <scheme val="minor"/>
    </font>
    <font>
      <b/>
      <i/>
      <sz val="10"/>
      <color theme="1"/>
      <name val="Calibri"/>
      <family val="2"/>
      <scheme val="minor"/>
    </font>
    <font>
      <b/>
      <sz val="16"/>
      <color theme="1"/>
      <name val="Calibri"/>
      <family val="2"/>
      <scheme val="minor"/>
    </font>
    <font>
      <sz val="11"/>
      <name val="Calibri"/>
      <family val="2"/>
    </font>
    <font>
      <b/>
      <sz val="11"/>
      <name val="Calibri"/>
      <family val="2"/>
      <scheme val="minor"/>
    </font>
    <font>
      <sz val="10"/>
      <name val="Arial Unicode MS"/>
      <family val="2"/>
    </font>
    <font>
      <sz val="10"/>
      <color rgb="FFFF0000"/>
      <name val="Times New Roman"/>
      <family val="1"/>
    </font>
    <font>
      <sz val="12"/>
      <color rgb="FFFF0000"/>
      <name val="Calibri"/>
      <family val="2"/>
      <scheme val="minor"/>
    </font>
    <font>
      <sz val="9"/>
      <color rgb="FFFF0000"/>
      <name val="Calibri"/>
      <family val="2"/>
      <scheme val="minor"/>
    </font>
    <font>
      <b/>
      <sz val="12"/>
      <color theme="1"/>
      <name val="Calibri"/>
      <family val="2"/>
    </font>
    <font>
      <sz val="16"/>
      <color theme="1"/>
      <name val="Calibri"/>
      <family val="2"/>
      <scheme val="minor"/>
    </font>
    <font>
      <b/>
      <sz val="18"/>
      <color theme="1"/>
      <name val="Calibri"/>
      <family val="2"/>
      <scheme val="minor"/>
    </font>
    <font>
      <b/>
      <sz val="16"/>
      <name val="Calibri"/>
      <family val="2"/>
      <scheme val="minor"/>
    </font>
    <font>
      <b/>
      <sz val="18"/>
      <name val="Calibri"/>
      <family val="2"/>
      <scheme val="minor"/>
    </font>
    <font>
      <sz val="15"/>
      <name val="Calibri"/>
      <family val="2"/>
      <scheme val="minor"/>
    </font>
  </fonts>
  <fills count="12">
    <fill>
      <patternFill patternType="none"/>
    </fill>
    <fill>
      <patternFill patternType="gray125"/>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4"/>
      </patternFill>
    </fill>
    <fill>
      <patternFill patternType="solid">
        <fgColor theme="2" tint="-9.9978637043366805E-2"/>
        <bgColor indexed="64"/>
      </patternFill>
    </fill>
    <fill>
      <patternFill patternType="solid">
        <fgColor theme="3" tint="-0.249977111117893"/>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6" tint="0.79998168889431442"/>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style="thick">
        <color theme="4"/>
      </top>
      <bottom/>
      <diagonal/>
    </border>
    <border>
      <left style="thin">
        <color auto="1"/>
      </left>
      <right style="thin">
        <color auto="1"/>
      </right>
      <top style="medium">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auto="1"/>
      </right>
      <top style="medium">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auto="1"/>
      </right>
      <top style="medium">
        <color indexed="64"/>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right style="thin">
        <color auto="1"/>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indexed="64"/>
      </left>
      <right style="medium">
        <color indexed="64"/>
      </right>
      <top style="medium">
        <color indexed="64"/>
      </top>
      <bottom/>
      <diagonal/>
    </border>
    <border>
      <left style="thin">
        <color auto="1"/>
      </left>
      <right style="medium">
        <color indexed="64"/>
      </right>
      <top style="medium">
        <color indexed="64"/>
      </top>
      <bottom/>
      <diagonal/>
    </border>
    <border>
      <left style="medium">
        <color indexed="64"/>
      </left>
      <right style="medium">
        <color indexed="64"/>
      </right>
      <top style="medium">
        <color indexed="64"/>
      </top>
      <bottom style="thin">
        <color auto="1"/>
      </bottom>
      <diagonal/>
    </border>
    <border>
      <left style="medium">
        <color indexed="64"/>
      </left>
      <right/>
      <top style="medium">
        <color indexed="64"/>
      </top>
      <bottom style="thin">
        <color auto="1"/>
      </bottom>
      <diagonal/>
    </border>
    <border>
      <left style="medium">
        <color indexed="64"/>
      </left>
      <right style="medium">
        <color indexed="64"/>
      </right>
      <top/>
      <bottom/>
      <diagonal/>
    </border>
    <border>
      <left style="medium">
        <color indexed="64"/>
      </left>
      <right style="medium">
        <color indexed="64"/>
      </right>
      <top style="thin">
        <color auto="1"/>
      </top>
      <bottom style="thin">
        <color auto="1"/>
      </bottom>
      <diagonal/>
    </border>
    <border>
      <left style="medium">
        <color indexed="64"/>
      </left>
      <right/>
      <top style="thin">
        <color auto="1"/>
      </top>
      <bottom style="thin">
        <color auto="1"/>
      </bottom>
      <diagonal/>
    </border>
    <border>
      <left style="thin">
        <color auto="1"/>
      </left>
      <right style="thin">
        <color auto="1"/>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auto="1"/>
      </top>
      <bottom style="medium">
        <color indexed="64"/>
      </bottom>
      <diagonal/>
    </border>
    <border>
      <left style="medium">
        <color indexed="64"/>
      </left>
      <right/>
      <top style="thin">
        <color auto="1"/>
      </top>
      <bottom style="medium">
        <color indexed="64"/>
      </bottom>
      <diagonal/>
    </border>
    <border>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medium">
        <color indexed="64"/>
      </right>
      <top/>
      <bottom style="medium">
        <color indexed="64"/>
      </bottom>
      <diagonal/>
    </border>
    <border>
      <left style="medium">
        <color indexed="64"/>
      </left>
      <right style="thin">
        <color auto="1"/>
      </right>
      <top/>
      <bottom/>
      <diagonal/>
    </border>
    <border>
      <left style="medium">
        <color indexed="64"/>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medium">
        <color auto="1"/>
      </top>
      <bottom style="thin">
        <color auto="1"/>
      </bottom>
      <diagonal/>
    </border>
    <border>
      <left style="medium">
        <color indexed="64"/>
      </left>
      <right style="thin">
        <color auto="1"/>
      </right>
      <top style="thin">
        <color auto="1"/>
      </top>
      <bottom style="medium">
        <color indexed="64"/>
      </bottom>
      <diagonal/>
    </border>
    <border>
      <left/>
      <right style="thin">
        <color auto="1"/>
      </right>
      <top style="thin">
        <color auto="1"/>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18">
    <xf numFmtId="0" fontId="0" fillId="0" borderId="0"/>
    <xf numFmtId="0" fontId="7"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43" fontId="4" fillId="0" borderId="0" applyFont="0" applyFill="0" applyBorder="0" applyAlignment="0" applyProtection="0"/>
    <xf numFmtId="0" fontId="9" fillId="0" borderId="9" applyNumberFormat="0" applyFill="0" applyAlignment="0" applyProtection="0"/>
    <xf numFmtId="0" fontId="10" fillId="0" borderId="10" applyNumberFormat="0" applyFill="0" applyAlignment="0" applyProtection="0"/>
    <xf numFmtId="9" fontId="4" fillId="0" borderId="0" applyFont="0" applyFill="0" applyBorder="0" applyAlignment="0" applyProtection="0"/>
    <xf numFmtId="44" fontId="4" fillId="0" borderId="0" applyFont="0" applyFill="0" applyBorder="0" applyAlignment="0" applyProtection="0"/>
    <xf numFmtId="0" fontId="3" fillId="2" borderId="0" applyNumberFormat="0" applyBorder="0" applyAlignment="0" applyProtection="0"/>
    <xf numFmtId="0" fontId="28" fillId="0" borderId="0"/>
    <xf numFmtId="9" fontId="28" fillId="0" borderId="0" applyFont="0" applyFill="0" applyBorder="0" applyAlignment="0" applyProtection="0"/>
    <xf numFmtId="0" fontId="35" fillId="0" borderId="0"/>
    <xf numFmtId="0" fontId="2" fillId="2" borderId="0" applyNumberFormat="0" applyBorder="0" applyAlignment="0" applyProtection="0"/>
    <xf numFmtId="43" fontId="35" fillId="0" borderId="0" applyFont="0" applyFill="0" applyBorder="0" applyAlignment="0" applyProtection="0"/>
    <xf numFmtId="0" fontId="1" fillId="2" borderId="0" applyNumberFormat="0" applyBorder="0" applyAlignment="0" applyProtection="0"/>
    <xf numFmtId="0" fontId="37" fillId="0" borderId="0"/>
  </cellStyleXfs>
  <cellXfs count="298">
    <xf numFmtId="0" fontId="0" fillId="0" borderId="0" xfId="0"/>
    <xf numFmtId="0" fontId="11" fillId="0" borderId="1" xfId="0" applyFont="1" applyBorder="1"/>
    <xf numFmtId="0" fontId="11" fillId="8" borderId="1" xfId="0" applyFont="1" applyFill="1" applyBorder="1"/>
    <xf numFmtId="44" fontId="10" fillId="6" borderId="1" xfId="9" applyFont="1" applyFill="1" applyBorder="1" applyProtection="1">
      <protection locked="0"/>
    </xf>
    <xf numFmtId="0" fontId="11" fillId="0" borderId="2" xfId="0" applyFont="1" applyBorder="1"/>
    <xf numFmtId="0" fontId="11" fillId="0" borderId="1" xfId="0" applyFont="1" applyFill="1" applyBorder="1"/>
    <xf numFmtId="44" fontId="9" fillId="0" borderId="9" xfId="9" applyFont="1" applyBorder="1" applyProtection="1"/>
    <xf numFmtId="44" fontId="9" fillId="0" borderId="1" xfId="9" applyFont="1" applyBorder="1" applyAlignment="1" applyProtection="1">
      <alignment horizontal="center"/>
      <protection hidden="1"/>
    </xf>
    <xf numFmtId="0" fontId="0" fillId="0" borderId="0" xfId="0" applyProtection="1">
      <protection locked="0"/>
    </xf>
    <xf numFmtId="9" fontId="11" fillId="0" borderId="0" xfId="0" applyNumberFormat="1" applyFont="1" applyProtection="1">
      <protection locked="0"/>
    </xf>
    <xf numFmtId="0" fontId="11" fillId="0" borderId="0" xfId="0" applyFont="1" applyProtection="1">
      <protection locked="0"/>
    </xf>
    <xf numFmtId="0" fontId="13" fillId="0" borderId="0" xfId="0" applyFont="1" applyAlignment="1" applyProtection="1">
      <alignment horizontal="left"/>
      <protection locked="0"/>
    </xf>
    <xf numFmtId="0" fontId="13" fillId="0" borderId="0" xfId="0" applyFont="1" applyAlignment="1" applyProtection="1">
      <alignment horizontal="right"/>
      <protection locked="0"/>
    </xf>
    <xf numFmtId="0" fontId="12" fillId="0" borderId="0" xfId="0" applyFont="1" applyProtection="1">
      <protection locked="0"/>
    </xf>
    <xf numFmtId="0" fontId="13" fillId="0" borderId="0" xfId="0" applyFont="1" applyProtection="1">
      <protection locked="0"/>
    </xf>
    <xf numFmtId="0" fontId="9" fillId="0" borderId="9" xfId="6" applyAlignment="1" applyProtection="1">
      <protection locked="0"/>
    </xf>
    <xf numFmtId="44" fontId="11" fillId="0" borderId="0" xfId="9" applyFont="1" applyProtection="1">
      <protection locked="0"/>
    </xf>
    <xf numFmtId="0" fontId="9" fillId="0" borderId="11" xfId="6" applyBorder="1" applyAlignment="1" applyProtection="1">
      <protection locked="0"/>
    </xf>
    <xf numFmtId="43" fontId="11" fillId="0" borderId="0" xfId="0" applyNumberFormat="1" applyFont="1" applyProtection="1">
      <protection locked="0"/>
    </xf>
    <xf numFmtId="43" fontId="16" fillId="5" borderId="6" xfId="5" applyFont="1" applyFill="1" applyBorder="1" applyAlignment="1" applyProtection="1">
      <alignment vertical="center"/>
      <protection locked="0"/>
    </xf>
    <xf numFmtId="43" fontId="16" fillId="5" borderId="7" xfId="5" applyFont="1" applyFill="1" applyBorder="1" applyAlignment="1" applyProtection="1">
      <alignment vertical="center"/>
      <protection locked="0"/>
    </xf>
    <xf numFmtId="43" fontId="16" fillId="5" borderId="8" xfId="5" applyFont="1" applyFill="1" applyBorder="1" applyAlignment="1" applyProtection="1">
      <alignment vertical="center"/>
      <protection locked="0"/>
    </xf>
    <xf numFmtId="0" fontId="21" fillId="0" borderId="0" xfId="0" applyFont="1" applyProtection="1">
      <protection locked="0"/>
    </xf>
    <xf numFmtId="44" fontId="11" fillId="0" borderId="0" xfId="0" applyNumberFormat="1" applyFont="1" applyProtection="1">
      <protection locked="0"/>
    </xf>
    <xf numFmtId="0" fontId="17" fillId="4" borderId="7" xfId="3" applyFont="1" applyBorder="1" applyAlignment="1" applyProtection="1">
      <alignment horizontal="left" vertical="center"/>
    </xf>
    <xf numFmtId="0" fontId="17" fillId="4" borderId="7" xfId="3" applyFont="1" applyBorder="1" applyAlignment="1" applyProtection="1">
      <alignment horizontal="center" vertical="center"/>
    </xf>
    <xf numFmtId="0" fontId="15" fillId="3" borderId="2" xfId="2" applyFont="1" applyBorder="1" applyAlignment="1" applyProtection="1">
      <alignment horizontal="center" vertical="center" wrapText="1"/>
    </xf>
    <xf numFmtId="0" fontId="15" fillId="9" borderId="2" xfId="1" applyFont="1" applyFill="1" applyBorder="1" applyAlignment="1" applyProtection="1">
      <alignment horizontal="center" vertical="center" wrapText="1"/>
    </xf>
    <xf numFmtId="0" fontId="6" fillId="3" borderId="2" xfId="2" applyFont="1" applyBorder="1" applyAlignment="1" applyProtection="1">
      <alignment horizontal="center" vertical="center" wrapText="1"/>
    </xf>
    <xf numFmtId="0" fontId="18" fillId="9" borderId="2" xfId="1" applyFont="1" applyFill="1" applyBorder="1" applyAlignment="1" applyProtection="1">
      <alignment horizontal="center" vertical="center"/>
    </xf>
    <xf numFmtId="0" fontId="17" fillId="4" borderId="6" xfId="3" applyFont="1" applyBorder="1" applyAlignment="1" applyProtection="1">
      <alignment vertical="center"/>
    </xf>
    <xf numFmtId="0" fontId="17" fillId="4" borderId="7" xfId="3" applyFont="1" applyBorder="1" applyAlignment="1" applyProtection="1">
      <alignment vertical="center"/>
    </xf>
    <xf numFmtId="0" fontId="17" fillId="4" borderId="8" xfId="3" applyFont="1" applyBorder="1" applyAlignment="1" applyProtection="1">
      <alignment vertical="center"/>
    </xf>
    <xf numFmtId="0" fontId="17" fillId="4" borderId="3" xfId="3" applyFont="1" applyBorder="1" applyAlignment="1" applyProtection="1">
      <alignment vertical="center"/>
      <protection hidden="1"/>
    </xf>
    <xf numFmtId="0" fontId="17" fillId="4" borderId="4" xfId="3" applyFont="1" applyBorder="1" applyAlignment="1" applyProtection="1">
      <alignment vertical="center"/>
      <protection hidden="1"/>
    </xf>
    <xf numFmtId="0" fontId="17" fillId="4" borderId="5" xfId="3" applyFont="1" applyBorder="1" applyAlignment="1" applyProtection="1">
      <alignment vertical="center"/>
      <protection hidden="1"/>
    </xf>
    <xf numFmtId="0" fontId="25" fillId="0" borderId="0" xfId="0" applyFont="1" applyProtection="1">
      <protection locked="0"/>
    </xf>
    <xf numFmtId="44" fontId="25" fillId="0" borderId="0" xfId="0" applyNumberFormat="1" applyFont="1" applyProtection="1">
      <protection locked="0"/>
    </xf>
    <xf numFmtId="0" fontId="21" fillId="0" borderId="13" xfId="11" applyFont="1" applyFill="1" applyBorder="1" applyAlignment="1">
      <alignment horizontal="left"/>
    </xf>
    <xf numFmtId="0" fontId="29" fillId="0" borderId="0" xfId="0" applyFont="1"/>
    <xf numFmtId="0" fontId="29" fillId="0" borderId="14" xfId="0" applyFont="1" applyBorder="1" applyAlignment="1">
      <alignment vertical="center"/>
    </xf>
    <xf numFmtId="0" fontId="0" fillId="0" borderId="15" xfId="0" applyBorder="1" applyAlignment="1">
      <alignment vertical="center"/>
    </xf>
    <xf numFmtId="166" fontId="27" fillId="10" borderId="16" xfId="10" applyNumberFormat="1" applyFont="1" applyFill="1" applyBorder="1" applyAlignment="1">
      <alignment horizontal="center" vertical="center" wrapText="1"/>
    </xf>
    <xf numFmtId="166" fontId="31" fillId="10" borderId="12" xfId="10" applyNumberFormat="1" applyFont="1" applyFill="1" applyBorder="1" applyAlignment="1">
      <alignment horizontal="center" vertical="center" wrapText="1"/>
    </xf>
    <xf numFmtId="166" fontId="31" fillId="10" borderId="15" xfId="10" applyNumberFormat="1" applyFont="1" applyFill="1" applyBorder="1" applyAlignment="1">
      <alignment horizontal="center" vertical="center" wrapText="1"/>
    </xf>
    <xf numFmtId="166" fontId="31" fillId="10" borderId="17" xfId="10" applyNumberFormat="1" applyFont="1" applyFill="1" applyBorder="1" applyAlignment="1">
      <alignment horizontal="center" vertical="center" wrapText="1"/>
    </xf>
    <xf numFmtId="166" fontId="27" fillId="10" borderId="18" xfId="10" applyNumberFormat="1" applyFont="1" applyFill="1" applyBorder="1" applyAlignment="1">
      <alignment horizontal="center" vertical="center" wrapText="1"/>
    </xf>
    <xf numFmtId="165" fontId="31" fillId="10" borderId="18" xfId="8" applyNumberFormat="1" applyFont="1" applyFill="1" applyBorder="1" applyAlignment="1">
      <alignment horizontal="center" vertical="center"/>
    </xf>
    <xf numFmtId="166" fontId="31" fillId="10" borderId="18" xfId="10" applyNumberFormat="1" applyFont="1" applyFill="1" applyBorder="1" applyAlignment="1">
      <alignment horizontal="center" vertical="center"/>
    </xf>
    <xf numFmtId="166" fontId="31" fillId="10" borderId="19" xfId="10" applyNumberFormat="1" applyFont="1" applyFill="1" applyBorder="1" applyAlignment="1">
      <alignment horizontal="center" vertical="center"/>
    </xf>
    <xf numFmtId="10" fontId="0" fillId="0" borderId="14" xfId="8" applyNumberFormat="1" applyFont="1" applyBorder="1" applyAlignment="1">
      <alignment horizontal="center" vertical="center"/>
    </xf>
    <xf numFmtId="0" fontId="30" fillId="0" borderId="14" xfId="0" applyFont="1" applyBorder="1"/>
    <xf numFmtId="0" fontId="0" fillId="0" borderId="15" xfId="0" applyBorder="1"/>
    <xf numFmtId="10" fontId="0" fillId="0" borderId="23" xfId="8" applyNumberFormat="1" applyFont="1" applyBorder="1" applyAlignment="1">
      <alignment horizontal="center" vertical="center"/>
    </xf>
    <xf numFmtId="0" fontId="30" fillId="0" borderId="23" xfId="0" applyFont="1" applyBorder="1"/>
    <xf numFmtId="0" fontId="0" fillId="0" borderId="24" xfId="0" applyBorder="1"/>
    <xf numFmtId="0" fontId="0" fillId="0" borderId="23" xfId="0" applyBorder="1"/>
    <xf numFmtId="0" fontId="0" fillId="0" borderId="26" xfId="0" applyBorder="1"/>
    <xf numFmtId="0" fontId="0" fillId="0" borderId="0" xfId="0" applyAlignment="1">
      <alignment horizontal="right"/>
    </xf>
    <xf numFmtId="0" fontId="33" fillId="0" borderId="0" xfId="0" applyFont="1"/>
    <xf numFmtId="167" fontId="11" fillId="0" borderId="0" xfId="0" applyNumberFormat="1" applyFont="1" applyProtection="1">
      <protection locked="0"/>
    </xf>
    <xf numFmtId="0" fontId="15" fillId="0" borderId="29" xfId="2" applyFont="1" applyFill="1" applyBorder="1" applyAlignment="1" applyProtection="1">
      <alignment horizontal="center" vertical="center" wrapText="1"/>
    </xf>
    <xf numFmtId="0" fontId="15" fillId="0" borderId="30" xfId="1" applyFont="1" applyFill="1" applyBorder="1" applyAlignment="1" applyProtection="1">
      <alignment horizontal="center" vertical="center" wrapText="1"/>
    </xf>
    <xf numFmtId="0" fontId="15" fillId="0" borderId="30" xfId="2" applyFont="1" applyFill="1" applyBorder="1" applyAlignment="1" applyProtection="1">
      <alignment horizontal="center" vertical="center" wrapText="1"/>
    </xf>
    <xf numFmtId="0" fontId="6" fillId="0" borderId="30" xfId="2" applyFont="1" applyFill="1" applyBorder="1" applyAlignment="1" applyProtection="1">
      <alignment horizontal="center" vertical="center" wrapText="1"/>
    </xf>
    <xf numFmtId="0" fontId="18" fillId="0" borderId="31" xfId="1" applyFont="1" applyFill="1" applyBorder="1" applyAlignment="1" applyProtection="1">
      <alignment horizontal="center" vertical="center"/>
    </xf>
    <xf numFmtId="0" fontId="19" fillId="9" borderId="2" xfId="1" applyFont="1" applyFill="1" applyBorder="1" applyAlignment="1" applyProtection="1">
      <alignment horizontal="center" vertical="center" wrapText="1"/>
    </xf>
    <xf numFmtId="0" fontId="19" fillId="0" borderId="30" xfId="1" applyFont="1" applyFill="1" applyBorder="1" applyAlignment="1" applyProtection="1">
      <alignment horizontal="center" vertical="center" wrapText="1"/>
    </xf>
    <xf numFmtId="0" fontId="30" fillId="0" borderId="23" xfId="0" applyFont="1" applyBorder="1" applyAlignment="1"/>
    <xf numFmtId="0" fontId="30" fillId="0" borderId="0" xfId="0" applyFont="1" applyBorder="1" applyAlignment="1"/>
    <xf numFmtId="0" fontId="30" fillId="0" borderId="24" xfId="0" applyFont="1" applyBorder="1" applyAlignment="1"/>
    <xf numFmtId="0" fontId="30" fillId="0" borderId="26" xfId="0" applyFont="1" applyBorder="1" applyAlignment="1"/>
    <xf numFmtId="0" fontId="30" fillId="0" borderId="27" xfId="0" applyFont="1" applyBorder="1" applyAlignment="1"/>
    <xf numFmtId="0" fontId="30" fillId="0" borderId="28" xfId="0" applyFont="1" applyBorder="1" applyAlignment="1"/>
    <xf numFmtId="0" fontId="11" fillId="0" borderId="0" xfId="0" applyFont="1" applyBorder="1" applyProtection="1">
      <protection locked="0"/>
    </xf>
    <xf numFmtId="164" fontId="14" fillId="0" borderId="7" xfId="4" applyNumberFormat="1" applyFont="1" applyFill="1" applyBorder="1" applyProtection="1">
      <protection locked="0"/>
    </xf>
    <xf numFmtId="0" fontId="13" fillId="0" borderId="0" xfId="0" applyFont="1" applyAlignment="1" applyProtection="1">
      <alignment horizontal="left" vertical="center"/>
      <protection locked="0"/>
    </xf>
    <xf numFmtId="164" fontId="11" fillId="0" borderId="0" xfId="8" applyNumberFormat="1" applyFont="1" applyProtection="1">
      <protection locked="0"/>
    </xf>
    <xf numFmtId="166" fontId="27" fillId="10" borderId="14" xfId="10" applyNumberFormat="1" applyFont="1" applyFill="1" applyBorder="1" applyAlignment="1">
      <alignment horizontal="center" vertical="center" wrapText="1"/>
    </xf>
    <xf numFmtId="166" fontId="31" fillId="10" borderId="20" xfId="10" applyNumberFormat="1" applyFont="1" applyFill="1" applyBorder="1" applyAlignment="1">
      <alignment horizontal="center" vertical="center" wrapText="1"/>
    </xf>
    <xf numFmtId="166" fontId="31" fillId="10" borderId="33" xfId="10" applyNumberFormat="1" applyFont="1" applyFill="1" applyBorder="1" applyAlignment="1">
      <alignment horizontal="center" vertical="center" wrapText="1"/>
    </xf>
    <xf numFmtId="166" fontId="27" fillId="10" borderId="34" xfId="10" applyNumberFormat="1" applyFont="1" applyFill="1" applyBorder="1" applyAlignment="1">
      <alignment horizontal="center" vertical="center" wrapText="1"/>
    </xf>
    <xf numFmtId="165" fontId="31" fillId="10" borderId="34" xfId="8" applyNumberFormat="1" applyFont="1" applyFill="1" applyBorder="1" applyAlignment="1">
      <alignment horizontal="center" vertical="center"/>
    </xf>
    <xf numFmtId="166" fontId="31" fillId="10" borderId="34" xfId="10" applyNumberFormat="1" applyFont="1" applyFill="1" applyBorder="1" applyAlignment="1">
      <alignment horizontal="center" vertical="center"/>
    </xf>
    <xf numFmtId="166" fontId="31" fillId="10" borderId="35" xfId="10" applyNumberFormat="1" applyFont="1" applyFill="1" applyBorder="1" applyAlignment="1">
      <alignment horizontal="center" vertical="center"/>
    </xf>
    <xf numFmtId="10" fontId="14" fillId="6" borderId="1" xfId="4" applyNumberFormat="1" applyFont="1" applyFill="1" applyBorder="1" applyProtection="1">
      <protection locked="0"/>
    </xf>
    <xf numFmtId="10" fontId="11" fillId="0" borderId="1" xfId="8" applyNumberFormat="1" applyFont="1" applyFill="1" applyBorder="1"/>
    <xf numFmtId="10" fontId="0" fillId="0" borderId="1" xfId="8" applyNumberFormat="1" applyFont="1" applyBorder="1"/>
    <xf numFmtId="10" fontId="11" fillId="0" borderId="1" xfId="8" applyNumberFormat="1" applyFont="1" applyBorder="1"/>
    <xf numFmtId="10" fontId="0" fillId="0" borderId="1" xfId="8" applyNumberFormat="1" applyFont="1" applyFill="1" applyBorder="1"/>
    <xf numFmtId="10" fontId="24" fillId="0" borderId="1" xfId="8" applyNumberFormat="1" applyFont="1" applyFill="1" applyBorder="1"/>
    <xf numFmtId="10" fontId="0" fillId="0" borderId="0" xfId="8" applyNumberFormat="1" applyFont="1" applyFill="1"/>
    <xf numFmtId="10" fontId="32" fillId="0" borderId="20" xfId="8" applyNumberFormat="1" applyFont="1" applyBorder="1"/>
    <xf numFmtId="10" fontId="3" fillId="10" borderId="15" xfId="8" applyNumberFormat="1" applyFont="1" applyFill="1" applyBorder="1"/>
    <xf numFmtId="10" fontId="32" fillId="0" borderId="21" xfId="8" applyNumberFormat="1" applyFont="1" applyBorder="1"/>
    <xf numFmtId="10" fontId="32" fillId="0" borderId="1" xfId="8" applyNumberFormat="1" applyFont="1" applyBorder="1"/>
    <xf numFmtId="10" fontId="32" fillId="0" borderId="22" xfId="8" applyNumberFormat="1" applyFont="1" applyBorder="1" applyAlignment="1">
      <alignment horizontal="right"/>
    </xf>
    <xf numFmtId="10" fontId="32" fillId="0" borderId="23" xfId="8" applyNumberFormat="1" applyFont="1" applyBorder="1"/>
    <xf numFmtId="10" fontId="32" fillId="0" borderId="25" xfId="8" applyNumberFormat="1" applyFont="1" applyBorder="1"/>
    <xf numFmtId="0" fontId="21" fillId="0" borderId="44" xfId="11" applyFont="1" applyFill="1" applyBorder="1" applyAlignment="1">
      <alignment horizontal="left"/>
    </xf>
    <xf numFmtId="10" fontId="23" fillId="0" borderId="26" xfId="12" applyNumberFormat="1" applyFont="1" applyFill="1" applyBorder="1" applyAlignment="1">
      <alignment horizontal="right" indent="1"/>
    </xf>
    <xf numFmtId="10" fontId="23" fillId="0" borderId="47" xfId="12" applyNumberFormat="1" applyFont="1" applyFill="1" applyBorder="1" applyAlignment="1">
      <alignment horizontal="right" indent="1"/>
    </xf>
    <xf numFmtId="10" fontId="23" fillId="0" borderId="49" xfId="12" applyNumberFormat="1" applyFont="1" applyFill="1" applyBorder="1" applyAlignment="1">
      <alignment horizontal="right" indent="1"/>
    </xf>
    <xf numFmtId="10" fontId="23" fillId="0" borderId="51" xfId="11" applyNumberFormat="1" applyFont="1" applyFill="1" applyBorder="1" applyAlignment="1">
      <alignment horizontal="right" indent="1"/>
    </xf>
    <xf numFmtId="0" fontId="21" fillId="0" borderId="40" xfId="11" applyFont="1" applyFill="1" applyBorder="1" applyAlignment="1">
      <alignment horizontal="left"/>
    </xf>
    <xf numFmtId="10" fontId="23" fillId="0" borderId="23" xfId="12" applyNumberFormat="1" applyFont="1" applyFill="1" applyBorder="1" applyAlignment="1">
      <alignment horizontal="right" indent="1"/>
    </xf>
    <xf numFmtId="10" fontId="23" fillId="0" borderId="25" xfId="12" applyNumberFormat="1" applyFont="1" applyFill="1" applyBorder="1" applyAlignment="1">
      <alignment horizontal="right" indent="1"/>
    </xf>
    <xf numFmtId="10" fontId="23" fillId="0" borderId="0" xfId="12" applyNumberFormat="1" applyFont="1" applyFill="1" applyBorder="1" applyAlignment="1">
      <alignment horizontal="right" indent="1"/>
    </xf>
    <xf numFmtId="10" fontId="23" fillId="0" borderId="24" xfId="11" applyNumberFormat="1" applyFont="1" applyFill="1" applyBorder="1" applyAlignment="1">
      <alignment horizontal="right" indent="1"/>
    </xf>
    <xf numFmtId="0" fontId="21" fillId="0" borderId="53" xfId="11" applyFont="1" applyFill="1" applyBorder="1" applyAlignment="1">
      <alignment horizontal="left"/>
    </xf>
    <xf numFmtId="10" fontId="23" fillId="0" borderId="13" xfId="12" applyNumberFormat="1" applyFont="1" applyFill="1" applyBorder="1" applyAlignment="1">
      <alignment horizontal="right" indent="1"/>
    </xf>
    <xf numFmtId="10" fontId="23" fillId="0" borderId="54" xfId="12" applyNumberFormat="1" applyFont="1" applyFill="1" applyBorder="1" applyAlignment="1">
      <alignment horizontal="right" indent="1"/>
    </xf>
    <xf numFmtId="10" fontId="23" fillId="0" borderId="56" xfId="12" applyNumberFormat="1" applyFont="1" applyFill="1" applyBorder="1" applyAlignment="1">
      <alignment horizontal="right" indent="1"/>
    </xf>
    <xf numFmtId="10" fontId="23" fillId="0" borderId="57" xfId="11" applyNumberFormat="1" applyFont="1" applyFill="1" applyBorder="1" applyAlignment="1">
      <alignment horizontal="right" indent="1"/>
    </xf>
    <xf numFmtId="10" fontId="23" fillId="0" borderId="14" xfId="12" applyNumberFormat="1" applyFont="1" applyFill="1" applyBorder="1" applyAlignment="1">
      <alignment horizontal="right" vertical="center" indent="1"/>
    </xf>
    <xf numFmtId="10" fontId="23" fillId="0" borderId="20" xfId="12" applyNumberFormat="1" applyFont="1" applyFill="1" applyBorder="1" applyAlignment="1">
      <alignment horizontal="right" indent="1"/>
    </xf>
    <xf numFmtId="10" fontId="23" fillId="0" borderId="58" xfId="12" applyNumberFormat="1" applyFont="1" applyFill="1" applyBorder="1" applyAlignment="1">
      <alignment horizontal="right" vertical="center" indent="1"/>
    </xf>
    <xf numFmtId="10" fontId="23" fillId="0" borderId="18" xfId="12" applyNumberFormat="1" applyFont="1" applyFill="1" applyBorder="1" applyAlignment="1">
      <alignment horizontal="right" indent="1"/>
    </xf>
    <xf numFmtId="10" fontId="23" fillId="0" borderId="19" xfId="11" applyNumberFormat="1" applyFont="1" applyFill="1" applyBorder="1" applyAlignment="1">
      <alignment horizontal="right" indent="1"/>
    </xf>
    <xf numFmtId="10" fontId="23" fillId="0" borderId="23" xfId="12" applyNumberFormat="1" applyFont="1" applyFill="1" applyBorder="1" applyAlignment="1">
      <alignment horizontal="right" vertical="center" indent="1"/>
    </xf>
    <xf numFmtId="10" fontId="23" fillId="0" borderId="8" xfId="12" applyNumberFormat="1" applyFont="1" applyFill="1" applyBorder="1" applyAlignment="1">
      <alignment horizontal="right" vertical="center" indent="1"/>
    </xf>
    <xf numFmtId="10" fontId="23" fillId="0" borderId="1" xfId="12" applyNumberFormat="1" applyFont="1" applyFill="1" applyBorder="1" applyAlignment="1">
      <alignment horizontal="right" indent="1"/>
    </xf>
    <xf numFmtId="10" fontId="23" fillId="0" borderId="22" xfId="11" applyNumberFormat="1" applyFont="1" applyFill="1" applyBorder="1" applyAlignment="1">
      <alignment horizontal="right" indent="1"/>
    </xf>
    <xf numFmtId="10" fontId="23" fillId="0" borderId="26" xfId="12" applyNumberFormat="1" applyFont="1" applyFill="1" applyBorder="1" applyAlignment="1">
      <alignment horizontal="right" vertical="center" indent="1"/>
    </xf>
    <xf numFmtId="10" fontId="23" fillId="0" borderId="60" xfId="12" applyNumberFormat="1" applyFont="1" applyFill="1" applyBorder="1" applyAlignment="1">
      <alignment horizontal="right" vertical="center" indent="1"/>
    </xf>
    <xf numFmtId="10" fontId="23" fillId="0" borderId="48" xfId="12" applyNumberFormat="1" applyFont="1" applyFill="1" applyBorder="1" applyAlignment="1">
      <alignment horizontal="right" indent="1"/>
    </xf>
    <xf numFmtId="10" fontId="23" fillId="0" borderId="50" xfId="11" applyNumberFormat="1" applyFont="1" applyFill="1" applyBorder="1" applyAlignment="1">
      <alignment horizontal="right" indent="1"/>
    </xf>
    <xf numFmtId="10" fontId="23" fillId="0" borderId="61" xfId="12" applyNumberFormat="1" applyFont="1" applyFill="1" applyBorder="1" applyAlignment="1">
      <alignment horizontal="right" indent="1"/>
    </xf>
    <xf numFmtId="10" fontId="23" fillId="0" borderId="55" xfId="11" applyNumberFormat="1" applyFont="1" applyFill="1" applyBorder="1" applyAlignment="1">
      <alignment horizontal="right" indent="1"/>
    </xf>
    <xf numFmtId="165" fontId="31" fillId="10" borderId="12" xfId="12" applyNumberFormat="1" applyFont="1" applyFill="1" applyBorder="1" applyAlignment="1">
      <alignment horizontal="center" vertical="center"/>
    </xf>
    <xf numFmtId="0" fontId="28" fillId="0" borderId="0" xfId="11"/>
    <xf numFmtId="0" fontId="28" fillId="0" borderId="0" xfId="11" applyAlignment="1">
      <alignment horizontal="centerContinuous"/>
    </xf>
    <xf numFmtId="0" fontId="28" fillId="0" borderId="0" xfId="11" applyAlignment="1">
      <alignment horizontal="center"/>
    </xf>
    <xf numFmtId="0" fontId="28" fillId="0" borderId="0" xfId="11" applyFill="1"/>
    <xf numFmtId="0" fontId="29" fillId="0" borderId="0" xfId="11" applyFont="1"/>
    <xf numFmtId="0" fontId="28" fillId="0" borderId="27" xfId="11" applyBorder="1"/>
    <xf numFmtId="166" fontId="31" fillId="10" borderId="36" xfId="14" applyNumberFormat="1" applyFont="1" applyFill="1" applyBorder="1" applyAlignment="1">
      <alignment horizontal="center" vertical="center" wrapText="1"/>
    </xf>
    <xf numFmtId="166" fontId="27" fillId="10" borderId="16" xfId="14" applyNumberFormat="1" applyFont="1" applyFill="1" applyBorder="1" applyAlignment="1">
      <alignment horizontal="center" vertical="center" wrapText="1"/>
    </xf>
    <xf numFmtId="166" fontId="31" fillId="10" borderId="12" xfId="14" applyNumberFormat="1" applyFont="1" applyFill="1" applyBorder="1" applyAlignment="1">
      <alignment horizontal="center" vertical="center" wrapText="1"/>
    </xf>
    <xf numFmtId="166" fontId="31" fillId="10" borderId="37" xfId="14" applyNumberFormat="1" applyFont="1" applyFill="1" applyBorder="1" applyAlignment="1">
      <alignment horizontal="center" vertical="center" wrapText="1"/>
    </xf>
    <xf numFmtId="166" fontId="31" fillId="10" borderId="20" xfId="14" applyNumberFormat="1" applyFont="1" applyFill="1" applyBorder="1" applyAlignment="1">
      <alignment horizontal="center" vertical="center" wrapText="1"/>
    </xf>
    <xf numFmtId="166" fontId="27" fillId="10" borderId="12" xfId="14" applyNumberFormat="1" applyFont="1" applyFill="1" applyBorder="1" applyAlignment="1">
      <alignment horizontal="center" vertical="center" wrapText="1"/>
    </xf>
    <xf numFmtId="166" fontId="31" fillId="10" borderId="12" xfId="14" applyNumberFormat="1" applyFont="1" applyFill="1" applyBorder="1" applyAlignment="1">
      <alignment horizontal="center" vertical="center"/>
    </xf>
    <xf numFmtId="166" fontId="31" fillId="10" borderId="37" xfId="14" applyNumberFormat="1" applyFont="1" applyFill="1" applyBorder="1" applyAlignment="1">
      <alignment horizontal="center" vertical="center"/>
    </xf>
    <xf numFmtId="10" fontId="28" fillId="0" borderId="0" xfId="11" applyNumberFormat="1" applyFill="1"/>
    <xf numFmtId="0" fontId="28" fillId="0" borderId="26" xfId="11" applyFont="1" applyBorder="1"/>
    <xf numFmtId="0" fontId="28" fillId="0" borderId="32" xfId="11" applyBorder="1"/>
    <xf numFmtId="0" fontId="28" fillId="0" borderId="13" xfId="11" applyFill="1" applyBorder="1"/>
    <xf numFmtId="0" fontId="28" fillId="0" borderId="32" xfId="11" applyFill="1" applyBorder="1"/>
    <xf numFmtId="0" fontId="28" fillId="0" borderId="39" xfId="11" applyFill="1" applyBorder="1"/>
    <xf numFmtId="0" fontId="28" fillId="0" borderId="42" xfId="11" applyFill="1" applyBorder="1"/>
    <xf numFmtId="0" fontId="28" fillId="0" borderId="46" xfId="11" applyFill="1" applyBorder="1"/>
    <xf numFmtId="0" fontId="28" fillId="0" borderId="61" xfId="11" applyFill="1" applyBorder="1"/>
    <xf numFmtId="0" fontId="28" fillId="0" borderId="53" xfId="11" applyFont="1" applyBorder="1"/>
    <xf numFmtId="0" fontId="28" fillId="0" borderId="53" xfId="11" applyBorder="1"/>
    <xf numFmtId="0" fontId="28" fillId="0" borderId="24" xfId="11" applyBorder="1"/>
    <xf numFmtId="0" fontId="28" fillId="0" borderId="23" xfId="11" applyBorder="1"/>
    <xf numFmtId="0" fontId="33" fillId="0" borderId="0" xfId="11" applyFont="1"/>
    <xf numFmtId="0" fontId="9" fillId="0" borderId="0" xfId="6" applyBorder="1" applyAlignment="1" applyProtection="1">
      <protection locked="0"/>
    </xf>
    <xf numFmtId="44" fontId="9" fillId="0" borderId="0" xfId="9" applyFont="1" applyBorder="1" applyProtection="1"/>
    <xf numFmtId="0" fontId="28" fillId="0" borderId="26" xfId="11" applyFont="1" applyBorder="1" applyAlignment="1">
      <alignment horizontal="center"/>
    </xf>
    <xf numFmtId="0" fontId="28" fillId="0" borderId="52" xfId="11" applyBorder="1" applyAlignment="1">
      <alignment horizontal="center"/>
    </xf>
    <xf numFmtId="0" fontId="28" fillId="0" borderId="13" xfId="11" applyFont="1" applyBorder="1" applyAlignment="1">
      <alignment horizontal="center"/>
    </xf>
    <xf numFmtId="0" fontId="28" fillId="0" borderId="23" xfId="11" applyFill="1" applyBorder="1" applyAlignment="1">
      <alignment horizontal="center"/>
    </xf>
    <xf numFmtId="0" fontId="28" fillId="0" borderId="17" xfId="11" applyFill="1" applyBorder="1" applyAlignment="1">
      <alignment horizontal="center"/>
    </xf>
    <xf numFmtId="0" fontId="28" fillId="0" borderId="21" xfId="11" applyFill="1" applyBorder="1" applyAlignment="1">
      <alignment horizontal="center"/>
    </xf>
    <xf numFmtId="0" fontId="28" fillId="0" borderId="59" xfId="11" applyFill="1" applyBorder="1" applyAlignment="1">
      <alignment horizontal="center"/>
    </xf>
    <xf numFmtId="0" fontId="28" fillId="0" borderId="13" xfId="11" applyFill="1" applyBorder="1" applyAlignment="1">
      <alignment horizontal="center"/>
    </xf>
    <xf numFmtId="0" fontId="21" fillId="0" borderId="62" xfId="11" applyFont="1" applyFill="1" applyBorder="1" applyAlignment="1">
      <alignment horizontal="center"/>
    </xf>
    <xf numFmtId="0" fontId="29" fillId="0" borderId="0" xfId="11" applyFont="1" applyAlignment="1">
      <alignment horizontal="center"/>
    </xf>
    <xf numFmtId="0" fontId="39" fillId="0" borderId="24" xfId="11" applyFont="1" applyBorder="1"/>
    <xf numFmtId="0" fontId="29" fillId="0" borderId="13" xfId="11" applyFont="1" applyBorder="1" applyAlignment="1">
      <alignment vertical="center"/>
    </xf>
    <xf numFmtId="0" fontId="28" fillId="0" borderId="55" xfId="11" applyBorder="1" applyAlignment="1">
      <alignment vertical="center"/>
    </xf>
    <xf numFmtId="166" fontId="27" fillId="10" borderId="13" xfId="14" applyNumberFormat="1" applyFont="1" applyFill="1" applyBorder="1" applyAlignment="1">
      <alignment horizontal="center" vertical="center" wrapText="1"/>
    </xf>
    <xf numFmtId="166" fontId="31" fillId="10" borderId="55" xfId="14" applyNumberFormat="1" applyFont="1" applyFill="1" applyBorder="1" applyAlignment="1">
      <alignment horizontal="center" vertical="center" wrapText="1"/>
    </xf>
    <xf numFmtId="166" fontId="31" fillId="10" borderId="62" xfId="14" applyNumberFormat="1" applyFont="1" applyFill="1" applyBorder="1" applyAlignment="1">
      <alignment horizontal="center" vertical="center" wrapText="1"/>
    </xf>
    <xf numFmtId="165" fontId="31" fillId="10" borderId="56" xfId="12" applyNumberFormat="1" applyFont="1" applyFill="1" applyBorder="1" applyAlignment="1">
      <alignment horizontal="center" vertical="center"/>
    </xf>
    <xf numFmtId="166" fontId="31" fillId="10" borderId="56" xfId="14" applyNumberFormat="1" applyFont="1" applyFill="1" applyBorder="1" applyAlignment="1">
      <alignment horizontal="center" vertical="center"/>
    </xf>
    <xf numFmtId="166" fontId="27" fillId="10" borderId="56" xfId="14" applyNumberFormat="1" applyFont="1" applyFill="1" applyBorder="1" applyAlignment="1">
      <alignment horizontal="center" vertical="center" wrapText="1"/>
    </xf>
    <xf numFmtId="166" fontId="31" fillId="10" borderId="57" xfId="14" applyNumberFormat="1" applyFont="1" applyFill="1" applyBorder="1" applyAlignment="1">
      <alignment horizontal="center" vertical="center"/>
    </xf>
    <xf numFmtId="10" fontId="28" fillId="0" borderId="23" xfId="8" applyNumberFormat="1" applyFont="1" applyBorder="1"/>
    <xf numFmtId="0" fontId="30" fillId="0" borderId="0" xfId="11" applyFont="1" applyBorder="1" applyAlignment="1"/>
    <xf numFmtId="0" fontId="30" fillId="0" borderId="24" xfId="11" applyFont="1" applyBorder="1" applyAlignment="1"/>
    <xf numFmtId="10" fontId="28" fillId="0" borderId="0" xfId="8" applyNumberFormat="1" applyFont="1"/>
    <xf numFmtId="10" fontId="28" fillId="0" borderId="0" xfId="8" applyNumberFormat="1" applyFont="1" applyAlignment="1">
      <alignment horizontal="center"/>
    </xf>
    <xf numFmtId="10" fontId="28" fillId="0" borderId="23" xfId="8" applyNumberFormat="1" applyFont="1" applyBorder="1" applyAlignment="1">
      <alignment horizontal="center"/>
    </xf>
    <xf numFmtId="10" fontId="28" fillId="0" borderId="26" xfId="8" applyNumberFormat="1" applyFont="1" applyBorder="1" applyAlignment="1">
      <alignment horizontal="center"/>
    </xf>
    <xf numFmtId="10" fontId="28" fillId="0" borderId="0" xfId="8" applyNumberFormat="1" applyFont="1" applyBorder="1"/>
    <xf numFmtId="10" fontId="32" fillId="0" borderId="0" xfId="12" applyNumberFormat="1" applyFont="1" applyBorder="1"/>
    <xf numFmtId="10" fontId="28" fillId="0" borderId="0" xfId="11" applyNumberFormat="1" applyBorder="1"/>
    <xf numFmtId="10" fontId="40" fillId="0" borderId="0" xfId="12" applyNumberFormat="1" applyFont="1" applyBorder="1"/>
    <xf numFmtId="10" fontId="39" fillId="0" borderId="0" xfId="11" applyNumberFormat="1" applyFont="1" applyBorder="1"/>
    <xf numFmtId="0" fontId="28" fillId="0" borderId="23" xfId="11" applyFill="1" applyBorder="1"/>
    <xf numFmtId="10" fontId="23" fillId="0" borderId="24" xfId="12" applyNumberFormat="1" applyFont="1" applyBorder="1" applyAlignment="1">
      <alignment horizontal="right"/>
    </xf>
    <xf numFmtId="10" fontId="21" fillId="10" borderId="24" xfId="8" applyNumberFormat="1" applyFont="1" applyFill="1" applyBorder="1" applyAlignment="1">
      <alignment horizontal="center"/>
    </xf>
    <xf numFmtId="0" fontId="30" fillId="0" borderId="13" xfId="11" applyFont="1" applyBorder="1" applyAlignment="1">
      <alignment vertical="center"/>
    </xf>
    <xf numFmtId="10" fontId="28" fillId="0" borderId="24" xfId="8" applyNumberFormat="1" applyFont="1" applyBorder="1"/>
    <xf numFmtId="10" fontId="25" fillId="10" borderId="28" xfId="12" applyNumberFormat="1" applyFont="1" applyFill="1" applyBorder="1" applyAlignment="1">
      <alignment horizontal="center"/>
    </xf>
    <xf numFmtId="10" fontId="25" fillId="10" borderId="24" xfId="12" applyNumberFormat="1" applyFont="1" applyFill="1" applyBorder="1" applyAlignment="1">
      <alignment horizontal="center"/>
    </xf>
    <xf numFmtId="10" fontId="25" fillId="10" borderId="55" xfId="12" applyNumberFormat="1" applyFont="1" applyFill="1" applyBorder="1" applyAlignment="1">
      <alignment horizontal="center"/>
    </xf>
    <xf numFmtId="10" fontId="36" fillId="10" borderId="24" xfId="12" applyNumberFormat="1" applyFont="1" applyFill="1" applyBorder="1" applyAlignment="1">
      <alignment horizontal="center"/>
    </xf>
    <xf numFmtId="10" fontId="36" fillId="10" borderId="15" xfId="12" applyNumberFormat="1" applyFont="1" applyFill="1" applyBorder="1" applyAlignment="1">
      <alignment horizontal="center" vertical="center"/>
    </xf>
    <xf numFmtId="10" fontId="36" fillId="10" borderId="24" xfId="12" applyNumberFormat="1" applyFont="1" applyFill="1" applyBorder="1" applyAlignment="1">
      <alignment horizontal="center" vertical="center"/>
    </xf>
    <xf numFmtId="10" fontId="36" fillId="10" borderId="28" xfId="12" applyNumberFormat="1" applyFont="1" applyFill="1" applyBorder="1" applyAlignment="1">
      <alignment horizontal="center" vertical="center"/>
    </xf>
    <xf numFmtId="10" fontId="25" fillId="10" borderId="24" xfId="8" applyNumberFormat="1" applyFont="1" applyFill="1" applyBorder="1" applyAlignment="1">
      <alignment horizontal="center"/>
    </xf>
    <xf numFmtId="0" fontId="21" fillId="0" borderId="36" xfId="11" applyFont="1" applyFill="1" applyBorder="1" applyAlignment="1">
      <alignment horizontal="left"/>
    </xf>
    <xf numFmtId="0" fontId="21" fillId="0" borderId="44" xfId="13" applyFont="1" applyFill="1" applyBorder="1" applyAlignment="1">
      <alignment horizontal="left"/>
    </xf>
    <xf numFmtId="0" fontId="34" fillId="0" borderId="0" xfId="11" applyFont="1" applyAlignment="1">
      <alignment horizontal="left"/>
    </xf>
    <xf numFmtId="0" fontId="0" fillId="0" borderId="0" xfId="0" applyFill="1" applyProtection="1">
      <protection locked="0"/>
    </xf>
    <xf numFmtId="0" fontId="38" fillId="0" borderId="0" xfId="0" applyFont="1" applyFill="1" applyProtection="1">
      <protection locked="0"/>
    </xf>
    <xf numFmtId="0" fontId="11" fillId="0" borderId="0" xfId="0" applyFont="1" applyFill="1" applyProtection="1">
      <protection locked="0"/>
    </xf>
    <xf numFmtId="10" fontId="10" fillId="6" borderId="1" xfId="8" applyNumberFormat="1" applyFont="1" applyFill="1" applyBorder="1" applyAlignment="1" applyProtection="1">
      <alignment horizontal="right"/>
    </xf>
    <xf numFmtId="0" fontId="28" fillId="0" borderId="0" xfId="11" applyFont="1" applyFill="1"/>
    <xf numFmtId="10" fontId="11" fillId="0" borderId="13" xfId="12" applyNumberFormat="1" applyFont="1" applyFill="1" applyBorder="1" applyAlignment="1">
      <alignment horizontal="right" indent="1"/>
    </xf>
    <xf numFmtId="10" fontId="11" fillId="0" borderId="54" xfId="12" applyNumberFormat="1" applyFont="1" applyFill="1" applyBorder="1" applyAlignment="1">
      <alignment horizontal="right" indent="1"/>
    </xf>
    <xf numFmtId="10" fontId="11" fillId="10" borderId="55" xfId="12" applyNumberFormat="1" applyFont="1" applyFill="1" applyBorder="1" applyAlignment="1">
      <alignment horizontal="center"/>
    </xf>
    <xf numFmtId="10" fontId="11" fillId="0" borderId="56" xfId="12" applyNumberFormat="1" applyFont="1" applyFill="1" applyBorder="1" applyAlignment="1">
      <alignment horizontal="right" indent="1"/>
    </xf>
    <xf numFmtId="0" fontId="28" fillId="0" borderId="0" xfId="11" applyFont="1" applyAlignment="1">
      <alignment horizontal="center"/>
    </xf>
    <xf numFmtId="0" fontId="28" fillId="0" borderId="0" xfId="11" applyFont="1"/>
    <xf numFmtId="0" fontId="28" fillId="0" borderId="13" xfId="11" applyFont="1" applyBorder="1" applyAlignment="1">
      <alignment vertical="center"/>
    </xf>
    <xf numFmtId="166" fontId="41" fillId="10" borderId="13" xfId="14" applyNumberFormat="1" applyFont="1" applyFill="1" applyBorder="1" applyAlignment="1">
      <alignment horizontal="center" vertical="center" wrapText="1"/>
    </xf>
    <xf numFmtId="166" fontId="29" fillId="10" borderId="55" xfId="14" applyNumberFormat="1" applyFont="1" applyFill="1" applyBorder="1" applyAlignment="1">
      <alignment horizontal="center" vertical="center" wrapText="1"/>
    </xf>
    <xf numFmtId="166" fontId="29" fillId="10" borderId="62" xfId="14" applyNumberFormat="1" applyFont="1" applyFill="1" applyBorder="1" applyAlignment="1">
      <alignment horizontal="center" vertical="center" wrapText="1"/>
    </xf>
    <xf numFmtId="165" fontId="29" fillId="10" borderId="56" xfId="12" applyNumberFormat="1" applyFont="1" applyFill="1" applyBorder="1" applyAlignment="1">
      <alignment horizontal="center" vertical="center"/>
    </xf>
    <xf numFmtId="166" fontId="41" fillId="10" borderId="56" xfId="14" applyNumberFormat="1" applyFont="1" applyFill="1" applyBorder="1" applyAlignment="1">
      <alignment horizontal="center" vertical="center" wrapText="1"/>
    </xf>
    <xf numFmtId="166" fontId="29" fillId="10" borderId="57" xfId="14" applyNumberFormat="1" applyFont="1" applyFill="1" applyBorder="1" applyAlignment="1">
      <alignment horizontal="center" vertical="center"/>
    </xf>
    <xf numFmtId="0" fontId="28" fillId="0" borderId="23" xfId="11" applyFont="1" applyBorder="1"/>
    <xf numFmtId="10" fontId="11" fillId="10" borderId="24" xfId="8" applyNumberFormat="1" applyFont="1" applyFill="1" applyBorder="1" applyAlignment="1">
      <alignment horizontal="center"/>
    </xf>
    <xf numFmtId="10" fontId="11" fillId="0" borderId="24" xfId="12" applyNumberFormat="1" applyFont="1" applyBorder="1" applyAlignment="1">
      <alignment horizontal="right"/>
    </xf>
    <xf numFmtId="0" fontId="42" fillId="0" borderId="0" xfId="11" applyFont="1" applyAlignment="1">
      <alignment horizontal="center"/>
    </xf>
    <xf numFmtId="0" fontId="42" fillId="0" borderId="0" xfId="11" applyFont="1"/>
    <xf numFmtId="0" fontId="42" fillId="0" borderId="61" xfId="11" applyFont="1" applyFill="1" applyBorder="1"/>
    <xf numFmtId="10" fontId="11" fillId="0" borderId="57" xfId="11" applyNumberFormat="1" applyFont="1" applyFill="1" applyBorder="1" applyAlignment="1">
      <alignment horizontal="right" indent="1"/>
    </xf>
    <xf numFmtId="0" fontId="43" fillId="0" borderId="0" xfId="11" applyFont="1"/>
    <xf numFmtId="0" fontId="28" fillId="0" borderId="13" xfId="11" applyBorder="1"/>
    <xf numFmtId="0" fontId="28" fillId="0" borderId="55" xfId="11" applyBorder="1"/>
    <xf numFmtId="0" fontId="45" fillId="0" borderId="13" xfId="11" applyFont="1" applyFill="1" applyBorder="1" applyAlignment="1">
      <alignment horizontal="left"/>
    </xf>
    <xf numFmtId="0" fontId="34" fillId="0" borderId="13" xfId="11" applyFont="1" applyBorder="1" applyAlignment="1">
      <alignment vertical="center"/>
    </xf>
    <xf numFmtId="10" fontId="28" fillId="0" borderId="23" xfId="8" applyNumberFormat="1" applyFont="1" applyBorder="1" applyAlignment="1">
      <alignment horizontal="left"/>
    </xf>
    <xf numFmtId="0" fontId="44" fillId="0" borderId="0" xfId="11" applyFont="1" applyAlignment="1">
      <alignment horizontal="left"/>
    </xf>
    <xf numFmtId="0" fontId="0" fillId="0" borderId="0" xfId="0" applyBorder="1"/>
    <xf numFmtId="10" fontId="30" fillId="0" borderId="0" xfId="0" applyNumberFormat="1" applyFont="1" applyBorder="1" applyAlignment="1"/>
    <xf numFmtId="9" fontId="0" fillId="0" borderId="0" xfId="0" applyNumberFormat="1" applyBorder="1" applyAlignment="1">
      <alignment horizontal="center"/>
    </xf>
    <xf numFmtId="9" fontId="30" fillId="0" borderId="0" xfId="0" applyNumberFormat="1" applyFont="1" applyBorder="1" applyAlignment="1"/>
    <xf numFmtId="10" fontId="26" fillId="0" borderId="1" xfId="8" applyNumberFormat="1" applyFont="1" applyBorder="1" applyAlignment="1" applyProtection="1">
      <alignment horizontal="center"/>
      <protection hidden="1"/>
    </xf>
    <xf numFmtId="0" fontId="9" fillId="11" borderId="9" xfId="6" applyFill="1" applyAlignment="1" applyProtection="1">
      <protection locked="0"/>
    </xf>
    <xf numFmtId="44" fontId="9" fillId="11" borderId="9" xfId="9" applyFont="1" applyFill="1" applyBorder="1" applyProtection="1"/>
    <xf numFmtId="44" fontId="11" fillId="0" borderId="0" xfId="9" applyFont="1" applyBorder="1" applyProtection="1">
      <protection locked="0"/>
    </xf>
    <xf numFmtId="0" fontId="9" fillId="0" borderId="0" xfId="6" applyFill="1" applyBorder="1" applyAlignment="1" applyProtection="1">
      <protection locked="0"/>
    </xf>
    <xf numFmtId="44" fontId="9" fillId="0" borderId="0" xfId="9" applyFont="1" applyFill="1" applyBorder="1" applyProtection="1"/>
    <xf numFmtId="0" fontId="9" fillId="0" borderId="9" xfId="6" applyFill="1" applyAlignment="1" applyProtection="1">
      <protection locked="0"/>
    </xf>
    <xf numFmtId="44" fontId="9" fillId="0" borderId="9" xfId="9" applyFont="1" applyFill="1" applyBorder="1" applyProtection="1"/>
    <xf numFmtId="0" fontId="20" fillId="9" borderId="9" xfId="6" applyFont="1" applyFill="1" applyAlignment="1" applyProtection="1">
      <alignment horizontal="center" vertical="center" wrapText="1"/>
      <protection locked="0"/>
    </xf>
    <xf numFmtId="0" fontId="20" fillId="9" borderId="9" xfId="6" applyFont="1" applyFill="1" applyAlignment="1" applyProtection="1">
      <alignment horizontal="center" vertical="center"/>
      <protection locked="0"/>
    </xf>
    <xf numFmtId="0" fontId="16" fillId="7" borderId="0" xfId="7" applyFont="1" applyFill="1" applyBorder="1" applyAlignment="1" applyProtection="1">
      <alignment horizontal="center"/>
      <protection locked="0"/>
    </xf>
    <xf numFmtId="0" fontId="16" fillId="7" borderId="10" xfId="7" applyFont="1" applyFill="1" applyAlignment="1" applyProtection="1">
      <alignment horizontal="center"/>
      <protection locked="0"/>
    </xf>
    <xf numFmtId="0" fontId="10" fillId="6" borderId="32" xfId="4" applyFont="1" applyFill="1" applyBorder="1" applyAlignment="1" applyProtection="1">
      <alignment horizontal="center" vertical="center" wrapText="1"/>
      <protection locked="0"/>
    </xf>
    <xf numFmtId="0" fontId="10" fillId="6" borderId="0" xfId="4" applyFont="1" applyFill="1" applyBorder="1" applyAlignment="1" applyProtection="1">
      <alignment horizontal="center" vertical="center" wrapText="1"/>
      <protection locked="0"/>
    </xf>
    <xf numFmtId="0" fontId="28" fillId="0" borderId="23" xfId="11" applyFont="1" applyBorder="1" applyAlignment="1">
      <alignment horizontal="left"/>
    </xf>
    <xf numFmtId="0" fontId="28" fillId="0" borderId="0" xfId="11" applyFont="1" applyBorder="1" applyAlignment="1">
      <alignment horizontal="left"/>
    </xf>
    <xf numFmtId="0" fontId="28" fillId="0" borderId="24" xfId="11" applyFont="1" applyBorder="1" applyAlignment="1">
      <alignment horizontal="left"/>
    </xf>
    <xf numFmtId="0" fontId="28" fillId="0" borderId="26" xfId="11" applyFont="1" applyBorder="1" applyAlignment="1">
      <alignment horizontal="left"/>
    </xf>
    <xf numFmtId="0" fontId="28" fillId="0" borderId="27" xfId="11" applyFont="1" applyBorder="1" applyAlignment="1">
      <alignment horizontal="left"/>
    </xf>
    <xf numFmtId="0" fontId="28" fillId="0" borderId="28" xfId="11" applyFont="1" applyBorder="1" applyAlignment="1">
      <alignment horizontal="left"/>
    </xf>
    <xf numFmtId="0" fontId="28" fillId="0" borderId="23" xfId="11" applyBorder="1" applyAlignment="1">
      <alignment horizontal="left"/>
    </xf>
    <xf numFmtId="0" fontId="28" fillId="0" borderId="0" xfId="11" applyBorder="1" applyAlignment="1">
      <alignment horizontal="left"/>
    </xf>
    <xf numFmtId="0" fontId="28" fillId="0" borderId="24" xfId="11" applyBorder="1" applyAlignment="1">
      <alignment horizontal="left"/>
    </xf>
    <xf numFmtId="0" fontId="28" fillId="0" borderId="26" xfId="11" applyBorder="1" applyAlignment="1">
      <alignment horizontal="left"/>
    </xf>
    <xf numFmtId="0" fontId="28" fillId="0" borderId="27" xfId="11" applyBorder="1" applyAlignment="1">
      <alignment horizontal="left"/>
    </xf>
    <xf numFmtId="0" fontId="28" fillId="0" borderId="28" xfId="11" applyBorder="1" applyAlignment="1">
      <alignment horizontal="left"/>
    </xf>
    <xf numFmtId="0" fontId="28" fillId="0" borderId="36" xfId="11" applyBorder="1" applyAlignment="1">
      <alignment horizontal="center" vertical="center"/>
    </xf>
    <xf numFmtId="0" fontId="28" fillId="0" borderId="40" xfId="11" applyBorder="1" applyAlignment="1">
      <alignment horizontal="center" vertical="center"/>
    </xf>
    <xf numFmtId="0" fontId="28" fillId="0" borderId="44" xfId="11" applyBorder="1" applyAlignment="1">
      <alignment horizontal="center" vertical="center"/>
    </xf>
    <xf numFmtId="0" fontId="28" fillId="0" borderId="14" xfId="11" applyBorder="1" applyAlignment="1">
      <alignment horizontal="center" vertical="center"/>
    </xf>
    <xf numFmtId="0" fontId="28" fillId="0" borderId="23" xfId="11" applyBorder="1" applyAlignment="1">
      <alignment horizontal="center" vertical="center"/>
    </xf>
    <xf numFmtId="0" fontId="28" fillId="0" borderId="26" xfId="11" applyBorder="1" applyAlignment="1">
      <alignment horizontal="center" vertical="center"/>
    </xf>
    <xf numFmtId="10" fontId="23" fillId="0" borderId="39" xfId="12" applyNumberFormat="1" applyFont="1" applyFill="1" applyBorder="1" applyAlignment="1">
      <alignment horizontal="right" vertical="center" indent="1"/>
    </xf>
    <xf numFmtId="10" fontId="23" fillId="0" borderId="42" xfId="12" applyNumberFormat="1" applyFont="1" applyFill="1" applyBorder="1" applyAlignment="1">
      <alignment horizontal="right" vertical="center" indent="1"/>
    </xf>
    <xf numFmtId="10" fontId="23" fillId="0" borderId="46" xfId="12" applyNumberFormat="1" applyFont="1" applyFill="1" applyBorder="1" applyAlignment="1">
      <alignment horizontal="right" vertical="center" indent="1"/>
    </xf>
    <xf numFmtId="10" fontId="23" fillId="0" borderId="20" xfId="12" applyNumberFormat="1" applyFont="1" applyFill="1" applyBorder="1" applyAlignment="1">
      <alignment horizontal="center" vertical="center"/>
    </xf>
    <xf numFmtId="10" fontId="23" fillId="0" borderId="25" xfId="12" applyNumberFormat="1" applyFont="1" applyFill="1" applyBorder="1" applyAlignment="1">
      <alignment horizontal="center" vertical="center"/>
    </xf>
    <xf numFmtId="10" fontId="23" fillId="0" borderId="47" xfId="12" applyNumberFormat="1" applyFont="1" applyFill="1" applyBorder="1" applyAlignment="1">
      <alignment horizontal="center" vertical="center"/>
    </xf>
    <xf numFmtId="10" fontId="25" fillId="10" borderId="15" xfId="12" applyNumberFormat="1" applyFont="1" applyFill="1" applyBorder="1" applyAlignment="1">
      <alignment horizontal="center" vertical="center"/>
    </xf>
    <xf numFmtId="10" fontId="25" fillId="10" borderId="24" xfId="12" applyNumberFormat="1" applyFont="1" applyFill="1" applyBorder="1" applyAlignment="1">
      <alignment horizontal="center" vertical="center"/>
    </xf>
    <xf numFmtId="10" fontId="25" fillId="10" borderId="28" xfId="12" applyNumberFormat="1" applyFont="1" applyFill="1" applyBorder="1" applyAlignment="1">
      <alignment horizontal="center" vertical="center"/>
    </xf>
    <xf numFmtId="0" fontId="21" fillId="0" borderId="38" xfId="11" applyFont="1" applyFill="1" applyBorder="1" applyAlignment="1">
      <alignment horizontal="left" vertical="center"/>
    </xf>
    <xf numFmtId="0" fontId="21" fillId="0" borderId="41" xfId="11" applyFont="1" applyFill="1" applyBorder="1" applyAlignment="1">
      <alignment horizontal="left" vertical="center"/>
    </xf>
    <xf numFmtId="0" fontId="21" fillId="0" borderId="45" xfId="11" applyFont="1" applyFill="1" applyBorder="1" applyAlignment="1">
      <alignment horizontal="left" vertical="center"/>
    </xf>
    <xf numFmtId="10" fontId="23" fillId="0" borderId="12" xfId="12" applyNumberFormat="1" applyFont="1" applyFill="1" applyBorder="1" applyAlignment="1">
      <alignment horizontal="center" vertical="center"/>
    </xf>
    <xf numFmtId="10" fontId="23" fillId="0" borderId="43" xfId="12" applyNumberFormat="1" applyFont="1" applyFill="1" applyBorder="1" applyAlignment="1">
      <alignment horizontal="center" vertical="center"/>
    </xf>
    <xf numFmtId="10" fontId="23" fillId="0" borderId="49" xfId="12" applyNumberFormat="1" applyFont="1" applyFill="1" applyBorder="1" applyAlignment="1">
      <alignment horizontal="center" vertical="center"/>
    </xf>
    <xf numFmtId="10" fontId="23" fillId="0" borderId="12" xfId="12" applyNumberFormat="1" applyFont="1" applyFill="1" applyBorder="1" applyAlignment="1">
      <alignment horizontal="right" vertical="center" indent="1"/>
    </xf>
    <xf numFmtId="10" fontId="23" fillId="0" borderId="43" xfId="12" applyNumberFormat="1" applyFont="1" applyFill="1" applyBorder="1" applyAlignment="1">
      <alignment horizontal="right" vertical="center" indent="1"/>
    </xf>
    <xf numFmtId="10" fontId="23" fillId="0" borderId="49" xfId="12" applyNumberFormat="1" applyFont="1" applyFill="1" applyBorder="1" applyAlignment="1">
      <alignment horizontal="right" vertical="center" indent="1"/>
    </xf>
    <xf numFmtId="10" fontId="23" fillId="0" borderId="19" xfId="12" applyNumberFormat="1" applyFont="1" applyFill="1" applyBorder="1" applyAlignment="1">
      <alignment horizontal="right" vertical="center" indent="1"/>
    </xf>
    <xf numFmtId="10" fontId="23" fillId="0" borderId="22" xfId="12" applyNumberFormat="1" applyFont="1" applyFill="1" applyBorder="1" applyAlignment="1">
      <alignment horizontal="right" vertical="center" indent="1"/>
    </xf>
    <xf numFmtId="10" fontId="23" fillId="0" borderId="50" xfId="12" applyNumberFormat="1" applyFont="1" applyFill="1" applyBorder="1" applyAlignment="1">
      <alignment horizontal="right" vertical="center" indent="1"/>
    </xf>
    <xf numFmtId="168" fontId="28" fillId="0" borderId="0" xfId="11" applyNumberFormat="1" applyFill="1"/>
  </cellXfs>
  <cellStyles count="18">
    <cellStyle name="20% - Accent1" xfId="1" builtinId="30"/>
    <cellStyle name="20% - Accent1 2" xfId="10"/>
    <cellStyle name="20% - Accent1 2 2" xfId="14"/>
    <cellStyle name="20% - Accent1 2 3" xfId="16"/>
    <cellStyle name="40% - Accent1" xfId="2" builtinId="31"/>
    <cellStyle name="60% - Accent1" xfId="3" builtinId="32"/>
    <cellStyle name="Accent1" xfId="4" builtinId="29"/>
    <cellStyle name="Comma" xfId="5" builtinId="3"/>
    <cellStyle name="Comma 2 2" xfId="15"/>
    <cellStyle name="Currency" xfId="9" builtinId="4"/>
    <cellStyle name="Heading 1" xfId="6" builtinId="16"/>
    <cellStyle name="Heading 2" xfId="7" builtinId="17"/>
    <cellStyle name="Normal" xfId="0" builtinId="0"/>
    <cellStyle name="Normal 2" xfId="11"/>
    <cellStyle name="Normal 2 2" xfId="13"/>
    <cellStyle name="Normal 3 2" xfId="17"/>
    <cellStyle name="Percent" xfId="8" builtinId="5"/>
    <cellStyle name="Percent 2"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intranet.undp.org/Users/svetlanayefimova/Documents/Reports_20_Oct_2015_6_39p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intranet.undp.org/Users/svetlanayefimova/Dropbox/budget_rebasing/April%202015/The%20Model%20-%20at%20$699%20VC%20-%20devilery%202015%20updated%2017%20April%20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ureau"/>
      <sheetName val="dataFund"/>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Table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pageSetUpPr fitToPage="1"/>
  </sheetPr>
  <dimension ref="B1:L29"/>
  <sheetViews>
    <sheetView showGridLines="0" showRowColHeaders="0" tabSelected="1" zoomScale="115" zoomScaleNormal="115" zoomScalePageLayoutView="55" workbookViewId="0">
      <selection activeCell="B1" sqref="B1:I1"/>
    </sheetView>
  </sheetViews>
  <sheetFormatPr defaultColWidth="9.33203125" defaultRowHeight="15.75" x14ac:dyDescent="0.25"/>
  <cols>
    <col min="1" max="1" width="3.1640625" style="10" customWidth="1"/>
    <col min="2" max="3" width="25.83203125" style="10" customWidth="1"/>
    <col min="4" max="4" width="20.33203125" style="10" customWidth="1"/>
    <col min="5" max="5" width="20.6640625" style="10" customWidth="1"/>
    <col min="6" max="6" width="23.83203125" style="10" customWidth="1"/>
    <col min="7" max="8" width="25.83203125" style="10" customWidth="1"/>
    <col min="9" max="9" width="31" style="10" customWidth="1"/>
    <col min="10" max="10" width="28.5" style="10" customWidth="1"/>
    <col min="11" max="11" width="21.1640625" style="10" customWidth="1"/>
    <col min="12" max="12" width="25.6640625" style="10" customWidth="1"/>
    <col min="13" max="13" width="10.33203125" style="10" bestFit="1" customWidth="1"/>
    <col min="14" max="16384" width="9.33203125" style="10"/>
  </cols>
  <sheetData>
    <row r="1" spans="2:12" ht="89.25" customHeight="1" thickBot="1" x14ac:dyDescent="0.3">
      <c r="B1" s="252" t="s">
        <v>100</v>
      </c>
      <c r="C1" s="253"/>
      <c r="D1" s="253"/>
      <c r="E1" s="253"/>
      <c r="F1" s="253"/>
      <c r="G1" s="253"/>
      <c r="H1" s="253"/>
      <c r="I1" s="253"/>
      <c r="J1" s="8"/>
      <c r="K1" s="8"/>
      <c r="L1" s="9"/>
    </row>
    <row r="2" spans="2:12" ht="33" customHeight="1" thickTop="1" x14ac:dyDescent="0.25">
      <c r="B2" s="8"/>
      <c r="C2" s="8"/>
      <c r="G2" s="8"/>
      <c r="H2" s="8"/>
      <c r="I2" s="8"/>
      <c r="J2" s="8"/>
      <c r="K2" s="8"/>
    </row>
    <row r="3" spans="2:12" ht="38.25" customHeight="1" x14ac:dyDescent="0.3">
      <c r="B3" s="11"/>
    </row>
    <row r="4" spans="2:12" ht="21" x14ac:dyDescent="0.35">
      <c r="B4" s="254" t="s">
        <v>9</v>
      </c>
      <c r="C4" s="254"/>
      <c r="D4" s="254"/>
      <c r="E4" s="254"/>
      <c r="F4" s="254"/>
      <c r="G4" s="254"/>
      <c r="H4" s="254"/>
      <c r="I4" s="254"/>
    </row>
    <row r="5" spans="2:12" ht="18.75" x14ac:dyDescent="0.3">
      <c r="B5" s="12"/>
      <c r="F5" s="13"/>
      <c r="G5" s="13"/>
    </row>
    <row r="6" spans="2:12" ht="17.25" x14ac:dyDescent="0.3">
      <c r="B6" s="11" t="s">
        <v>98</v>
      </c>
      <c r="F6" s="3"/>
      <c r="G6" s="9"/>
    </row>
    <row r="7" spans="2:12" ht="18.75" x14ac:dyDescent="0.3">
      <c r="B7" s="12"/>
      <c r="F7" s="13"/>
      <c r="G7" s="13"/>
    </row>
    <row r="8" spans="2:12" ht="17.25" x14ac:dyDescent="0.3">
      <c r="B8" s="11" t="s">
        <v>99</v>
      </c>
      <c r="F8" s="85"/>
    </row>
    <row r="9" spans="2:12" ht="17.25" x14ac:dyDescent="0.3">
      <c r="B9" s="14"/>
      <c r="C9" s="8"/>
      <c r="D9" s="8"/>
      <c r="E9" s="8"/>
      <c r="F9" s="8"/>
      <c r="G9" s="8"/>
    </row>
    <row r="10" spans="2:12" ht="21.75" thickBot="1" x14ac:dyDescent="0.4">
      <c r="B10" s="255" t="s">
        <v>10</v>
      </c>
      <c r="C10" s="255"/>
      <c r="D10" s="255"/>
      <c r="E10" s="255"/>
      <c r="F10" s="255"/>
      <c r="G10" s="255"/>
      <c r="H10" s="255"/>
      <c r="I10" s="255"/>
    </row>
    <row r="11" spans="2:12" ht="16.5" thickTop="1" x14ac:dyDescent="0.25"/>
    <row r="12" spans="2:12" ht="19.5" x14ac:dyDescent="0.3">
      <c r="B12" s="248" t="s">
        <v>102</v>
      </c>
      <c r="C12" s="248"/>
      <c r="D12" s="248"/>
      <c r="E12" s="248"/>
      <c r="F12" s="248"/>
      <c r="G12" s="248"/>
      <c r="H12" s="248"/>
      <c r="I12" s="249">
        <f>F6-(F6/(1+F8))</f>
        <v>0</v>
      </c>
    </row>
    <row r="13" spans="2:12" x14ac:dyDescent="0.25">
      <c r="B13" s="74"/>
      <c r="C13" s="74"/>
      <c r="D13" s="74"/>
      <c r="E13" s="74"/>
      <c r="F13" s="74"/>
      <c r="G13" s="74"/>
      <c r="H13" s="74"/>
      <c r="I13" s="247"/>
    </row>
    <row r="14" spans="2:12" s="8" customFormat="1" ht="20.25" thickBot="1" x14ac:dyDescent="0.35">
      <c r="B14" s="250" t="s">
        <v>103</v>
      </c>
      <c r="C14" s="250"/>
      <c r="D14" s="250"/>
      <c r="E14" s="250"/>
      <c r="F14" s="250"/>
      <c r="G14" s="250"/>
      <c r="H14" s="250"/>
      <c r="I14" s="251">
        <f>F6-I12</f>
        <v>0</v>
      </c>
    </row>
    <row r="15" spans="2:12" s="8" customFormat="1" ht="21" thickTop="1" thickBot="1" x14ac:dyDescent="0.35">
      <c r="B15" s="245" t="s">
        <v>106</v>
      </c>
      <c r="C15" s="245"/>
      <c r="D15" s="245"/>
      <c r="E15" s="245"/>
      <c r="F15" s="245"/>
      <c r="G15" s="245"/>
      <c r="H15" s="245"/>
      <c r="I15" s="246">
        <f>SUM(I12:I14)</f>
        <v>0</v>
      </c>
    </row>
    <row r="16" spans="2:12" s="8" customFormat="1" ht="16.5" thickTop="1" x14ac:dyDescent="0.25">
      <c r="I16" s="10"/>
    </row>
    <row r="17" spans="2:9" s="8" customFormat="1" x14ac:dyDescent="0.25">
      <c r="I17" s="10"/>
    </row>
    <row r="18" spans="2:9" s="8" customFormat="1" ht="20.25" thickBot="1" x14ac:dyDescent="0.35">
      <c r="B18" s="245" t="s">
        <v>95</v>
      </c>
      <c r="C18" s="245"/>
      <c r="D18" s="245"/>
      <c r="E18" s="245" t="s">
        <v>94</v>
      </c>
      <c r="F18" s="245">
        <v>11300</v>
      </c>
      <c r="G18" s="245"/>
      <c r="H18" s="245"/>
      <c r="I18" s="246">
        <f>-I12</f>
        <v>0</v>
      </c>
    </row>
    <row r="19" spans="2:9" s="8" customFormat="1" ht="16.5" thickTop="1" x14ac:dyDescent="0.25">
      <c r="B19" s="10"/>
      <c r="C19" s="10"/>
      <c r="D19" s="10"/>
      <c r="E19" s="10"/>
      <c r="F19" s="10"/>
      <c r="G19" s="10"/>
      <c r="H19" s="10"/>
      <c r="I19" s="10"/>
    </row>
    <row r="20" spans="2:9" x14ac:dyDescent="0.25">
      <c r="B20" s="36" t="s">
        <v>101</v>
      </c>
    </row>
    <row r="21" spans="2:9" x14ac:dyDescent="0.25">
      <c r="B21" s="36" t="s">
        <v>117</v>
      </c>
      <c r="C21" s="36"/>
      <c r="D21" s="36"/>
    </row>
    <row r="22" spans="2:9" x14ac:dyDescent="0.25">
      <c r="B22" s="36" t="s">
        <v>113</v>
      </c>
      <c r="C22" s="36"/>
      <c r="D22" s="36"/>
    </row>
    <row r="23" spans="2:9" x14ac:dyDescent="0.25">
      <c r="B23" s="36"/>
      <c r="C23" s="37"/>
      <c r="D23" s="37"/>
      <c r="E23" s="23"/>
      <c r="F23" s="23"/>
      <c r="G23" s="23"/>
      <c r="H23" s="23"/>
      <c r="I23" s="23"/>
    </row>
    <row r="24" spans="2:9" ht="21" customHeight="1" x14ac:dyDescent="0.25">
      <c r="B24" s="36"/>
      <c r="C24" s="36"/>
      <c r="D24" s="36"/>
      <c r="E24" s="22"/>
      <c r="F24" s="22"/>
      <c r="G24" s="22"/>
      <c r="H24" s="22"/>
      <c r="I24" s="22"/>
    </row>
    <row r="25" spans="2:9" x14ac:dyDescent="0.25">
      <c r="B25" s="36"/>
      <c r="C25" s="37"/>
      <c r="D25" s="37"/>
      <c r="E25" s="23"/>
      <c r="F25" s="23"/>
      <c r="G25" s="23"/>
      <c r="H25" s="23"/>
      <c r="I25" s="23"/>
    </row>
    <row r="26" spans="2:9" x14ac:dyDescent="0.25">
      <c r="B26" s="36"/>
      <c r="C26" s="36"/>
      <c r="D26" s="36"/>
    </row>
    <row r="27" spans="2:9" x14ac:dyDescent="0.25">
      <c r="B27" s="36"/>
      <c r="C27" s="36"/>
      <c r="D27" s="36"/>
    </row>
    <row r="28" spans="2:9" x14ac:dyDescent="0.25">
      <c r="B28" s="36"/>
      <c r="C28" s="36"/>
      <c r="D28" s="36"/>
    </row>
    <row r="29" spans="2:9" x14ac:dyDescent="0.25">
      <c r="B29" s="36"/>
      <c r="C29" s="36"/>
      <c r="D29" s="36"/>
    </row>
  </sheetData>
  <sheetProtection formatCells="0" formatColumns="0" formatRows="0" insertColumns="0" insertRows="0" insertHyperlinks="0" deleteColumns="0" deleteRows="0"/>
  <dataConsolidate/>
  <mergeCells count="3">
    <mergeCell ref="B1:I1"/>
    <mergeCell ref="B4:I4"/>
    <mergeCell ref="B10:I10"/>
  </mergeCells>
  <dataValidations count="1">
    <dataValidation type="decimal" errorStyle="warning" operator="greaterThanOrEqual" allowBlank="1" showInputMessage="1" showErrorMessage="1" errorTitle="Minimum GMS rate" error="Please verify GMS rate. UNDP's new cost recovery rate is min 8% except certain funds " promptTitle="Enter GMS rate %" sqref="F8">
      <formula1>0.08</formula1>
    </dataValidation>
  </dataValidations>
  <pageMargins left="0.25" right="0.25" top="0.75" bottom="0.75" header="0.3" footer="0.3"/>
  <pageSetup scale="7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pageSetUpPr fitToPage="1"/>
  </sheetPr>
  <dimension ref="B1:K36"/>
  <sheetViews>
    <sheetView topLeftCell="A15" zoomScale="85" zoomScaleNormal="85" zoomScalePageLayoutView="55" workbookViewId="0">
      <selection activeCell="B31" sqref="B31"/>
    </sheetView>
  </sheetViews>
  <sheetFormatPr defaultColWidth="9.33203125" defaultRowHeight="15.75" x14ac:dyDescent="0.25"/>
  <cols>
    <col min="1" max="1" width="3.1640625" style="10" customWidth="1"/>
    <col min="2" max="3" width="25.83203125" style="10" customWidth="1"/>
    <col min="4" max="4" width="28.5" style="10" customWidth="1"/>
    <col min="5" max="5" width="25.83203125" style="10" customWidth="1"/>
    <col min="6" max="6" width="20.6640625" style="10" customWidth="1"/>
    <col min="7" max="7" width="23.83203125" style="10" customWidth="1"/>
    <col min="8" max="8" width="32.1640625" style="10" customWidth="1"/>
    <col min="9" max="9" width="28.5" style="10" customWidth="1"/>
    <col min="10" max="10" width="21.1640625" style="10" customWidth="1"/>
    <col min="11" max="11" width="25.6640625" style="10" customWidth="1"/>
    <col min="12" max="12" width="10.33203125" style="10" bestFit="1" customWidth="1"/>
    <col min="13" max="16384" width="9.33203125" style="10"/>
  </cols>
  <sheetData>
    <row r="1" spans="2:11" ht="89.25" customHeight="1" thickBot="1" x14ac:dyDescent="0.3">
      <c r="B1" s="252" t="s">
        <v>105</v>
      </c>
      <c r="C1" s="253"/>
      <c r="D1" s="253"/>
      <c r="E1" s="253"/>
      <c r="F1" s="253"/>
      <c r="G1" s="253"/>
      <c r="H1" s="253"/>
      <c r="I1" s="8"/>
      <c r="J1" s="8"/>
      <c r="K1" s="9"/>
    </row>
    <row r="2" spans="2:11" s="210" customFormat="1" ht="33" customHeight="1" thickTop="1" x14ac:dyDescent="0.25">
      <c r="B2" s="208"/>
      <c r="C2" s="208"/>
      <c r="D2" s="208"/>
      <c r="E2" s="208"/>
      <c r="F2" s="208"/>
      <c r="G2" s="208"/>
      <c r="H2" s="209"/>
      <c r="I2" s="208"/>
      <c r="J2" s="208"/>
    </row>
    <row r="3" spans="2:11" ht="21" x14ac:dyDescent="0.35">
      <c r="B3" s="254" t="s">
        <v>9</v>
      </c>
      <c r="C3" s="254"/>
      <c r="D3" s="254"/>
      <c r="E3" s="254"/>
      <c r="F3" s="254"/>
      <c r="G3" s="254"/>
      <c r="H3" s="254"/>
    </row>
    <row r="5" spans="2:11" ht="76.5" customHeight="1" x14ac:dyDescent="0.25">
      <c r="B5" s="76" t="s">
        <v>108</v>
      </c>
      <c r="E5" s="256" t="s">
        <v>49</v>
      </c>
      <c r="F5" s="257"/>
      <c r="G5" s="257"/>
      <c r="H5" s="257"/>
    </row>
    <row r="6" spans="2:11" ht="42.75" customHeight="1" x14ac:dyDescent="0.3">
      <c r="B6" s="12"/>
      <c r="G6" s="13"/>
    </row>
    <row r="7" spans="2:11" ht="17.25" x14ac:dyDescent="0.3">
      <c r="B7" s="11" t="s">
        <v>79</v>
      </c>
      <c r="G7" s="211">
        <f>VLOOKUP($E$5,dataRates!$B$18:$N$30,12,FALSE)</f>
        <v>7.0000000000000007E-2</v>
      </c>
    </row>
    <row r="8" spans="2:11" ht="17.25" x14ac:dyDescent="0.3">
      <c r="B8" s="11"/>
      <c r="F8" s="74"/>
      <c r="G8" s="75"/>
    </row>
    <row r="9" spans="2:11" ht="17.25" x14ac:dyDescent="0.3">
      <c r="B9" s="11" t="s">
        <v>78</v>
      </c>
      <c r="G9" s="3">
        <v>10000</v>
      </c>
    </row>
    <row r="11" spans="2:11" ht="17.25" x14ac:dyDescent="0.3">
      <c r="B11" s="14"/>
      <c r="C11" s="8"/>
      <c r="D11" s="8"/>
      <c r="E11" s="8"/>
      <c r="F11" s="8"/>
      <c r="G11" s="8"/>
    </row>
    <row r="12" spans="2:11" ht="21.75" thickBot="1" x14ac:dyDescent="0.4">
      <c r="B12" s="255" t="s">
        <v>10</v>
      </c>
      <c r="C12" s="255"/>
      <c r="D12" s="255"/>
      <c r="E12" s="255"/>
      <c r="F12" s="255"/>
      <c r="G12" s="255"/>
      <c r="H12" s="255"/>
    </row>
    <row r="13" spans="2:11" ht="16.5" thickTop="1" x14ac:dyDescent="0.25"/>
    <row r="14" spans="2:11" ht="19.5" x14ac:dyDescent="0.3">
      <c r="B14" s="158" t="s">
        <v>11</v>
      </c>
      <c r="C14" s="158"/>
      <c r="D14" s="158"/>
      <c r="E14" s="158"/>
      <c r="F14" s="158"/>
      <c r="G14" s="158"/>
      <c r="H14" s="159">
        <f>IF(E5="GFATM projects", G9-G9/(100%+G7), G9*$G$7)</f>
        <v>700.00000000000011</v>
      </c>
      <c r="I14" s="77"/>
    </row>
    <row r="15" spans="2:11" x14ac:dyDescent="0.25">
      <c r="H15" s="16"/>
    </row>
    <row r="16" spans="2:11" s="8" customFormat="1" ht="20.25" thickBot="1" x14ac:dyDescent="0.35">
      <c r="B16" s="15" t="s">
        <v>80</v>
      </c>
      <c r="C16" s="15"/>
      <c r="D16" s="15"/>
      <c r="E16" s="15"/>
      <c r="F16" s="15"/>
      <c r="G16" s="15"/>
      <c r="H16" s="6">
        <f>IF(E5="GFATM projects", G9-H14,G9)</f>
        <v>10000</v>
      </c>
    </row>
    <row r="17" spans="2:10" s="8" customFormat="1" ht="20.25" thickTop="1" x14ac:dyDescent="0.3">
      <c r="B17" s="17"/>
      <c r="H17" s="18"/>
    </row>
    <row r="18" spans="2:10" s="8" customFormat="1" x14ac:dyDescent="0.25">
      <c r="H18" s="10"/>
    </row>
    <row r="19" spans="2:10" s="8" customFormat="1" ht="21" x14ac:dyDescent="0.2">
      <c r="B19" s="19" t="s">
        <v>12</v>
      </c>
      <c r="C19" s="20"/>
      <c r="D19" s="20"/>
      <c r="E19" s="20"/>
      <c r="F19" s="20"/>
      <c r="G19" s="20"/>
      <c r="H19" s="21"/>
    </row>
    <row r="20" spans="2:10" s="8" customFormat="1" x14ac:dyDescent="0.25">
      <c r="B20" s="10"/>
      <c r="C20" s="10"/>
      <c r="D20" s="10"/>
      <c r="E20" s="10"/>
      <c r="F20" s="10"/>
      <c r="G20" s="10"/>
      <c r="H20" s="10"/>
    </row>
    <row r="21" spans="2:10" s="8" customFormat="1" ht="83.25" customHeight="1" x14ac:dyDescent="0.25">
      <c r="B21" s="26" t="s">
        <v>110</v>
      </c>
      <c r="C21" s="27" t="s">
        <v>109</v>
      </c>
      <c r="D21" s="66" t="s">
        <v>51</v>
      </c>
      <c r="E21" s="66" t="str">
        <f>IF(E5="Montreal Protocol projects","MP Unit",IF(E5="GFATM projects","GFATM","GEF"))</f>
        <v>MP Unit</v>
      </c>
      <c r="F21" s="26" t="s">
        <v>114</v>
      </c>
      <c r="G21" s="28" t="s">
        <v>111</v>
      </c>
      <c r="H21" s="29" t="s">
        <v>13</v>
      </c>
      <c r="J21" s="10"/>
    </row>
    <row r="22" spans="2:10" s="8" customFormat="1" ht="27.75" customHeight="1" x14ac:dyDescent="0.25">
      <c r="B22" s="61" t="s">
        <v>43</v>
      </c>
      <c r="C22" s="62" t="s">
        <v>44</v>
      </c>
      <c r="D22" s="62" t="s">
        <v>45</v>
      </c>
      <c r="E22" s="67" t="s">
        <v>46</v>
      </c>
      <c r="F22" s="63" t="s">
        <v>47</v>
      </c>
      <c r="G22" s="64" t="s">
        <v>48</v>
      </c>
      <c r="H22" s="65" t="s">
        <v>93</v>
      </c>
      <c r="J22" s="10"/>
    </row>
    <row r="23" spans="2:10" ht="18.75" x14ac:dyDescent="0.25">
      <c r="B23" s="30" t="s">
        <v>5</v>
      </c>
      <c r="C23" s="24"/>
      <c r="D23" s="24"/>
      <c r="E23" s="25" t="s">
        <v>50</v>
      </c>
      <c r="F23" s="31"/>
      <c r="G23" s="31"/>
      <c r="H23" s="32"/>
    </row>
    <row r="24" spans="2:10" ht="34.5" customHeight="1" x14ac:dyDescent="0.3">
      <c r="B24" s="7">
        <f>IFERROR(VLOOKUP($E$5,dataRates!$B$17:$M$30,3,FALSE)*$H$14,0)</f>
        <v>259.70000000000005</v>
      </c>
      <c r="C24" s="7">
        <f>IFERROR(VLOOKUP($E$5,dataRates!$B$17:$M$30,4,FALSE)*$H$14,0)</f>
        <v>51.800000000000004</v>
      </c>
      <c r="D24" s="7">
        <f>SUM(B24:C24)</f>
        <v>311.50000000000006</v>
      </c>
      <c r="E24" s="7">
        <f>IFERROR(VLOOKUP($E$5,dataRates!$B$17:$M$30,10,FALSE)*$H$14,0)</f>
        <v>203.00000000000003</v>
      </c>
      <c r="F24" s="7">
        <f>IFERROR(VLOOKUP($E$5,dataRates!$B$17:$M$30,6,FALSE)*$H$14,0)</f>
        <v>179.22450000000003</v>
      </c>
      <c r="G24" s="7">
        <f>$H$14*0.9%</f>
        <v>6.3000000000000016</v>
      </c>
      <c r="H24" s="7">
        <f>SUM(D24:G24)</f>
        <v>700.0245000000001</v>
      </c>
    </row>
    <row r="25" spans="2:10" ht="18.75" x14ac:dyDescent="0.25">
      <c r="B25" s="33" t="s">
        <v>6</v>
      </c>
      <c r="C25" s="34"/>
      <c r="D25" s="34"/>
      <c r="E25" s="34"/>
      <c r="F25" s="34"/>
      <c r="G25" s="34"/>
      <c r="H25" s="35"/>
    </row>
    <row r="26" spans="2:10" ht="39" customHeight="1" x14ac:dyDescent="0.25">
      <c r="B26" s="244">
        <f>IFERROR($B24/$H24,0)</f>
        <v>0.37098701545445911</v>
      </c>
      <c r="C26" s="244">
        <f>IFERROR(C24/$H24,0)</f>
        <v>7.3997410090646823E-2</v>
      </c>
      <c r="D26" s="244">
        <f>SUM(B26:C26)</f>
        <v>0.44498442554510592</v>
      </c>
      <c r="E26" s="244">
        <f>IFERROR(E24/$H24,0)</f>
        <v>0.28998985035523756</v>
      </c>
      <c r="F26" s="244">
        <f>IFERROR(F24/$H24,0)</f>
        <v>0.25602603908863192</v>
      </c>
      <c r="G26" s="244">
        <f>IFERROR(G24/$H24,0)</f>
        <v>8.9996850110246156E-3</v>
      </c>
      <c r="H26" s="244">
        <f>SUM(D26:G26)</f>
        <v>1</v>
      </c>
      <c r="I26" s="60"/>
    </row>
    <row r="28" spans="2:10" x14ac:dyDescent="0.25">
      <c r="B28" s="36"/>
      <c r="C28" s="36"/>
      <c r="D28" s="36"/>
    </row>
    <row r="29" spans="2:10" x14ac:dyDescent="0.25">
      <c r="B29" s="36" t="s">
        <v>112</v>
      </c>
      <c r="C29" s="36"/>
      <c r="D29" s="36"/>
    </row>
    <row r="30" spans="2:10" ht="22.5" customHeight="1" x14ac:dyDescent="0.25">
      <c r="B30" s="36" t="s">
        <v>116</v>
      </c>
      <c r="C30" s="37"/>
      <c r="D30" s="37"/>
      <c r="E30" s="23"/>
      <c r="F30" s="23"/>
      <c r="G30" s="23"/>
      <c r="H30" s="23"/>
    </row>
    <row r="31" spans="2:10" ht="24" customHeight="1" x14ac:dyDescent="0.25">
      <c r="B31" s="36" t="s">
        <v>115</v>
      </c>
      <c r="C31" s="36"/>
      <c r="D31" s="36"/>
      <c r="E31" s="22"/>
      <c r="F31" s="22"/>
      <c r="G31" s="22"/>
      <c r="H31" s="22"/>
    </row>
    <row r="32" spans="2:10" x14ac:dyDescent="0.25">
      <c r="B32" s="36"/>
      <c r="C32" s="37"/>
      <c r="D32" s="37"/>
      <c r="E32" s="23"/>
      <c r="F32" s="23"/>
      <c r="G32" s="23"/>
      <c r="H32" s="23"/>
    </row>
    <row r="33" spans="2:4" x14ac:dyDescent="0.25">
      <c r="B33" s="36"/>
      <c r="C33" s="36"/>
      <c r="D33" s="36"/>
    </row>
    <row r="34" spans="2:4" x14ac:dyDescent="0.25">
      <c r="B34" s="36"/>
      <c r="C34" s="36"/>
      <c r="D34" s="36"/>
    </row>
    <row r="35" spans="2:4" x14ac:dyDescent="0.25">
      <c r="B35" s="36"/>
      <c r="C35" s="36"/>
      <c r="D35" s="36"/>
    </row>
    <row r="36" spans="2:4" x14ac:dyDescent="0.25">
      <c r="B36" s="36"/>
      <c r="C36" s="36"/>
      <c r="D36" s="36"/>
    </row>
  </sheetData>
  <sheetProtection formatCells="0" formatColumns="0" formatRows="0" insertColumns="0" insertRows="0" insertHyperlinks="0" deleteColumns="0" deleteRows="0" selectLockedCells="1"/>
  <protectedRanges>
    <protectedRange algorithmName="SHA-512" hashValue="mlR6iWQRJd/7IL1mWgaxGWcQLkbRKK0TQoJZJe6HwHnJc4ntFEDnpoDlM2PfTK6NoLAcfWzsC4DARTPxGa3CuA==" saltValue="Fm/eFrKtk62WgOmtKiPpBg==" spinCount="100000" sqref="B24:H26" name="Range1"/>
  </protectedRanges>
  <mergeCells count="4">
    <mergeCell ref="B1:H1"/>
    <mergeCell ref="B3:H3"/>
    <mergeCell ref="B12:H12"/>
    <mergeCell ref="E5:H5"/>
  </mergeCells>
  <dataValidations count="1">
    <dataValidation type="decimal" errorStyle="warning" operator="greaterThanOrEqual" allowBlank="1" showInputMessage="1" showErrorMessage="1" errorTitle="Minimum GMS rate" error="Please verify GMS rate. UNDP's new cost recovery rate is min 8% except certain funds " promptTitle="Enter GMS rate %" sqref="G8">
      <formula1>0.08</formula1>
    </dataValidation>
  </dataValidations>
  <pageMargins left="0.25" right="0.25" top="0.75" bottom="0.75" header="0.3" footer="0.3"/>
  <pageSetup scale="59" fitToWidth="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prompt="Please choose only from dropdown list">
          <x14:formula1>
            <xm:f>dataRates!$B$18:$B$30</xm:f>
          </x14:formula1>
          <xm:sqref>E5:H5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26"/>
  <sheetViews>
    <sheetView showGridLines="0" zoomScale="70" zoomScaleNormal="70" zoomScalePageLayoutView="173" workbookViewId="0">
      <selection activeCell="A2" sqref="A2"/>
    </sheetView>
  </sheetViews>
  <sheetFormatPr defaultColWidth="14.6640625" defaultRowHeight="15.75" x14ac:dyDescent="0.25"/>
  <cols>
    <col min="1" max="1" width="21.83203125" style="130" customWidth="1"/>
    <col min="2" max="2" width="154.6640625" style="130" customWidth="1"/>
    <col min="3" max="3" width="14" style="130" customWidth="1"/>
    <col min="4" max="4" width="18.1640625" style="130" customWidth="1"/>
    <col min="5" max="5" width="16.5" style="132" customWidth="1"/>
    <col min="6" max="6" width="14.83203125" style="130" customWidth="1"/>
    <col min="7" max="7" width="19.33203125" style="130" customWidth="1"/>
    <col min="8" max="8" width="14.33203125" style="130" customWidth="1"/>
    <col min="9" max="9" width="14.6640625" style="130"/>
    <col min="10" max="14" width="14.6640625" style="133"/>
    <col min="15" max="15" width="24.5" style="130" customWidth="1"/>
    <col min="16" max="16384" width="14.6640625" style="130"/>
  </cols>
  <sheetData>
    <row r="1" spans="1:15" ht="21" x14ac:dyDescent="0.35">
      <c r="A1" s="134" t="s">
        <v>107</v>
      </c>
      <c r="B1" s="239" t="s">
        <v>96</v>
      </c>
      <c r="C1" s="131"/>
      <c r="D1" s="132"/>
      <c r="F1" s="132"/>
      <c r="G1" s="132"/>
      <c r="H1" s="131"/>
      <c r="I1" s="131"/>
    </row>
    <row r="2" spans="1:15" x14ac:dyDescent="0.25">
      <c r="B2" s="134" t="s">
        <v>92</v>
      </c>
    </row>
    <row r="3" spans="1:15" ht="28.5" customHeight="1" thickBot="1" x14ac:dyDescent="0.3">
      <c r="B3" s="134"/>
    </row>
    <row r="4" spans="1:15" ht="84" customHeight="1" thickBot="1" x14ac:dyDescent="0.3">
      <c r="A4" s="234"/>
      <c r="B4" s="235"/>
      <c r="C4" s="137" t="s">
        <v>22</v>
      </c>
      <c r="D4" s="138" t="s">
        <v>23</v>
      </c>
      <c r="E4" s="139" t="s">
        <v>24</v>
      </c>
      <c r="F4" s="140" t="s">
        <v>25</v>
      </c>
      <c r="G4" s="129" t="s">
        <v>26</v>
      </c>
      <c r="H4" s="141" t="s">
        <v>76</v>
      </c>
      <c r="I4" s="143" t="s">
        <v>0</v>
      </c>
    </row>
    <row r="5" spans="1:15" s="133" customFormat="1" ht="42.75" customHeight="1" thickBot="1" x14ac:dyDescent="0.4">
      <c r="A5" s="236" t="s">
        <v>17</v>
      </c>
      <c r="B5" s="231"/>
      <c r="C5" s="213">
        <v>0.53800000000000003</v>
      </c>
      <c r="D5" s="214">
        <v>3.1E-2</v>
      </c>
      <c r="E5" s="215">
        <f t="shared" ref="E5:E6" si="0">C5+D5</f>
        <v>0.56900000000000006</v>
      </c>
      <c r="F5" s="214">
        <v>9.2999999999999999E-2</v>
      </c>
      <c r="G5" s="216">
        <v>8.0000000000000002E-3</v>
      </c>
      <c r="H5" s="216">
        <v>0.33</v>
      </c>
      <c r="I5" s="232">
        <f>SUM(E5:H5)</f>
        <v>1</v>
      </c>
      <c r="J5" s="144"/>
      <c r="K5" s="144"/>
    </row>
    <row r="6" spans="1:15" s="133" customFormat="1" ht="33" customHeight="1" thickBot="1" x14ac:dyDescent="0.4">
      <c r="A6" s="236" t="s">
        <v>49</v>
      </c>
      <c r="B6" s="231"/>
      <c r="C6" s="213">
        <v>0.371</v>
      </c>
      <c r="D6" s="214">
        <v>7.3999999999999996E-2</v>
      </c>
      <c r="E6" s="215">
        <f t="shared" si="0"/>
        <v>0.44500000000000001</v>
      </c>
      <c r="F6" s="214">
        <v>0.25603541130152074</v>
      </c>
      <c r="G6" s="216">
        <v>8.9999999999999993E-3</v>
      </c>
      <c r="H6" s="216">
        <v>0.28999999999999998</v>
      </c>
      <c r="I6" s="232">
        <f>SUM(E6:H6)</f>
        <v>1.0000354113015206</v>
      </c>
      <c r="J6" s="144"/>
      <c r="K6" s="144"/>
    </row>
    <row r="7" spans="1:15" s="133" customFormat="1" ht="21" x14ac:dyDescent="0.35">
      <c r="A7" s="229"/>
      <c r="B7" s="230"/>
      <c r="C7" s="218"/>
      <c r="D7" s="218"/>
      <c r="E7" s="217"/>
      <c r="F7" s="218"/>
      <c r="G7" s="218"/>
      <c r="H7" s="218"/>
      <c r="I7" s="218"/>
      <c r="J7" s="144"/>
      <c r="K7" s="144"/>
      <c r="N7" s="297"/>
      <c r="O7" s="297"/>
    </row>
    <row r="8" spans="1:15" s="133" customFormat="1" ht="21" x14ac:dyDescent="0.35">
      <c r="A8" s="229"/>
      <c r="B8" s="230"/>
      <c r="C8" s="218"/>
      <c r="D8" s="218"/>
      <c r="E8" s="217"/>
      <c r="F8" s="218"/>
      <c r="G8" s="218"/>
      <c r="H8" s="218"/>
      <c r="I8" s="218"/>
      <c r="J8" s="144"/>
      <c r="K8" s="144"/>
    </row>
    <row r="9" spans="1:15" s="133" customFormat="1" ht="24" thickBot="1" x14ac:dyDescent="0.4">
      <c r="A9" s="233" t="s">
        <v>20</v>
      </c>
      <c r="B9" s="212"/>
      <c r="C9" s="134"/>
      <c r="D9" s="134"/>
      <c r="E9" s="169"/>
      <c r="F9" s="134"/>
      <c r="G9" s="134"/>
      <c r="H9" s="134"/>
      <c r="I9" s="134"/>
    </row>
    <row r="10" spans="1:15" s="133" customFormat="1" ht="60.75" customHeight="1" thickBot="1" x14ac:dyDescent="0.3">
      <c r="A10" s="237"/>
      <c r="B10" s="219" t="s">
        <v>21</v>
      </c>
      <c r="C10" s="220" t="s">
        <v>22</v>
      </c>
      <c r="D10" s="221" t="s">
        <v>23</v>
      </c>
      <c r="E10" s="221" t="s">
        <v>24</v>
      </c>
      <c r="F10" s="222" t="s">
        <v>25</v>
      </c>
      <c r="G10" s="223" t="s">
        <v>26</v>
      </c>
      <c r="H10" s="224" t="s">
        <v>27</v>
      </c>
      <c r="I10" s="225" t="s">
        <v>0</v>
      </c>
    </row>
    <row r="11" spans="1:15" s="133" customFormat="1" ht="24.95" customHeight="1" x14ac:dyDescent="0.25">
      <c r="A11" s="185">
        <v>9.9950000000000011E-2</v>
      </c>
      <c r="B11" s="226" t="s">
        <v>28</v>
      </c>
      <c r="C11" s="180">
        <v>0.26293245469522247</v>
      </c>
      <c r="D11" s="196">
        <v>5.6267545304777601E-2</v>
      </c>
      <c r="E11" s="227">
        <f>SUM(C11:D11)</f>
        <v>0.31920000000000009</v>
      </c>
      <c r="F11" s="180">
        <v>0.17609999999999998</v>
      </c>
      <c r="G11" s="187">
        <v>8.9999999999999993E-3</v>
      </c>
      <c r="H11" s="187">
        <v>0.49569999999999997</v>
      </c>
      <c r="I11" s="228">
        <f>SUM(E11:H11)</f>
        <v>1</v>
      </c>
      <c r="J11" s="192"/>
    </row>
    <row r="12" spans="1:15" s="133" customFormat="1" ht="24.95" customHeight="1" x14ac:dyDescent="0.25">
      <c r="A12" s="185">
        <v>9.5048000000000007E-2</v>
      </c>
      <c r="B12" s="226" t="s">
        <v>29</v>
      </c>
      <c r="C12" s="180">
        <v>0.32890035739814155</v>
      </c>
      <c r="D12" s="196">
        <v>4.5799642601858467E-2</v>
      </c>
      <c r="E12" s="227">
        <f t="shared" ref="E12:E18" si="1">SUM(C12:D12)</f>
        <v>0.37470000000000003</v>
      </c>
      <c r="F12" s="180">
        <v>0.14689999999999998</v>
      </c>
      <c r="G12" s="187">
        <v>8.9999999999999993E-3</v>
      </c>
      <c r="H12" s="187">
        <v>0.46939999999999998</v>
      </c>
      <c r="I12" s="228">
        <f t="shared" ref="I12:I20" si="2">SUM(E12:H12)</f>
        <v>1</v>
      </c>
      <c r="J12" s="192"/>
    </row>
    <row r="13" spans="1:15" s="133" customFormat="1" ht="24.95" customHeight="1" x14ac:dyDescent="0.25">
      <c r="A13" s="185">
        <v>9.0010000000000007E-2</v>
      </c>
      <c r="B13" s="226" t="s">
        <v>30</v>
      </c>
      <c r="C13" s="180">
        <v>0.34911709479427139</v>
      </c>
      <c r="D13" s="196">
        <v>4.5782905205728572E-2</v>
      </c>
      <c r="E13" s="227">
        <f t="shared" si="1"/>
        <v>0.39489999999999997</v>
      </c>
      <c r="F13" s="180">
        <v>0.155</v>
      </c>
      <c r="G13" s="187">
        <v>8.9999999999999993E-3</v>
      </c>
      <c r="H13" s="187">
        <v>0.44109999999999999</v>
      </c>
      <c r="I13" s="228">
        <f t="shared" si="2"/>
        <v>1</v>
      </c>
      <c r="J13" s="192"/>
    </row>
    <row r="14" spans="1:15" s="133" customFormat="1" ht="24.95" customHeight="1" x14ac:dyDescent="0.25">
      <c r="A14" s="185">
        <v>8.4953500000000015E-2</v>
      </c>
      <c r="B14" s="226" t="s">
        <v>31</v>
      </c>
      <c r="C14" s="180">
        <v>0.31583932322053682</v>
      </c>
      <c r="D14" s="196">
        <v>6.7660676779463247E-2</v>
      </c>
      <c r="E14" s="227">
        <f t="shared" si="1"/>
        <v>0.38350000000000006</v>
      </c>
      <c r="F14" s="180">
        <v>0.19919999999999999</v>
      </c>
      <c r="G14" s="187">
        <v>8.9999999999999993E-3</v>
      </c>
      <c r="H14" s="187">
        <v>0.4083</v>
      </c>
      <c r="I14" s="228">
        <f t="shared" si="2"/>
        <v>1</v>
      </c>
      <c r="J14" s="192"/>
    </row>
    <row r="15" spans="1:15" s="133" customFormat="1" ht="24.95" customHeight="1" x14ac:dyDescent="0.25">
      <c r="A15" s="185">
        <v>7.9979999999999996E-2</v>
      </c>
      <c r="B15" s="226" t="s">
        <v>32</v>
      </c>
      <c r="C15" s="180">
        <v>0.33791208791208793</v>
      </c>
      <c r="D15" s="196">
        <v>7.2087912087912084E-2</v>
      </c>
      <c r="E15" s="227">
        <f t="shared" si="1"/>
        <v>0.41000000000000003</v>
      </c>
      <c r="F15" s="180">
        <v>0.20889999999999997</v>
      </c>
      <c r="G15" s="187">
        <v>8.9999999999999993E-3</v>
      </c>
      <c r="H15" s="187">
        <v>0.37209999999999999</v>
      </c>
      <c r="I15" s="228">
        <f t="shared" si="2"/>
        <v>1</v>
      </c>
      <c r="J15" s="192"/>
    </row>
    <row r="16" spans="1:15" s="133" customFormat="1" ht="24.95" customHeight="1" x14ac:dyDescent="0.25">
      <c r="A16" s="185">
        <v>3.9992E-2</v>
      </c>
      <c r="B16" s="226" t="s">
        <v>33</v>
      </c>
      <c r="C16" s="180"/>
      <c r="D16" s="196"/>
      <c r="E16" s="227">
        <f t="shared" si="1"/>
        <v>0</v>
      </c>
      <c r="F16" s="180">
        <v>0.2477</v>
      </c>
      <c r="G16" s="187">
        <v>8.9999999999999993E-3</v>
      </c>
      <c r="H16" s="187">
        <v>0.74329999999999996</v>
      </c>
      <c r="I16" s="228">
        <f t="shared" si="2"/>
        <v>1</v>
      </c>
      <c r="J16" s="192"/>
    </row>
    <row r="17" spans="1:10" s="133" customFormat="1" ht="24.95" customHeight="1" x14ac:dyDescent="0.25">
      <c r="A17" s="185">
        <v>9.5048000000000007E-2</v>
      </c>
      <c r="B17" s="226" t="s">
        <v>34</v>
      </c>
      <c r="C17" s="180">
        <v>0.32890035739814155</v>
      </c>
      <c r="D17" s="196">
        <v>4.5799642601858467E-2</v>
      </c>
      <c r="E17" s="227">
        <f t="shared" si="1"/>
        <v>0.37470000000000003</v>
      </c>
      <c r="F17" s="180">
        <v>0.14689999999999998</v>
      </c>
      <c r="G17" s="187">
        <v>8.9999999999999993E-3</v>
      </c>
      <c r="H17" s="187">
        <v>0.46939999999999998</v>
      </c>
      <c r="I17" s="228">
        <f t="shared" si="2"/>
        <v>1</v>
      </c>
      <c r="J17" s="192"/>
    </row>
    <row r="18" spans="1:10" s="133" customFormat="1" ht="24.95" customHeight="1" x14ac:dyDescent="0.25">
      <c r="A18" s="185">
        <v>9.0010000000000007E-2</v>
      </c>
      <c r="B18" s="226" t="s">
        <v>35</v>
      </c>
      <c r="C18" s="180">
        <v>0.34911709479427139</v>
      </c>
      <c r="D18" s="196">
        <v>4.5782905205728572E-2</v>
      </c>
      <c r="E18" s="227">
        <f t="shared" si="1"/>
        <v>0.39489999999999997</v>
      </c>
      <c r="F18" s="180">
        <v>0.155</v>
      </c>
      <c r="G18" s="187">
        <v>8.9999999999999993E-3</v>
      </c>
      <c r="H18" s="187">
        <v>0.44109999999999999</v>
      </c>
      <c r="I18" s="228">
        <f t="shared" si="2"/>
        <v>1</v>
      </c>
      <c r="J18" s="192"/>
    </row>
    <row r="19" spans="1:10" s="133" customFormat="1" ht="38.25" customHeight="1" x14ac:dyDescent="0.25">
      <c r="A19" s="238" t="s">
        <v>81</v>
      </c>
      <c r="B19" s="258" t="s">
        <v>37</v>
      </c>
      <c r="C19" s="259"/>
      <c r="D19" s="259"/>
      <c r="E19" s="259"/>
      <c r="F19" s="259"/>
      <c r="G19" s="259"/>
      <c r="H19" s="259"/>
      <c r="I19" s="260"/>
      <c r="J19" s="192"/>
    </row>
    <row r="20" spans="1:10" s="133" customFormat="1" ht="51" customHeight="1" thickBot="1" x14ac:dyDescent="0.3">
      <c r="A20" s="186" t="s">
        <v>38</v>
      </c>
      <c r="B20" s="261" t="s">
        <v>39</v>
      </c>
      <c r="C20" s="262"/>
      <c r="D20" s="262"/>
      <c r="E20" s="262"/>
      <c r="F20" s="262"/>
      <c r="G20" s="262"/>
      <c r="H20" s="262"/>
      <c r="I20" s="263">
        <f t="shared" si="2"/>
        <v>0</v>
      </c>
      <c r="J20" s="192"/>
    </row>
    <row r="23" spans="1:10" s="133" customFormat="1" x14ac:dyDescent="0.25">
      <c r="A23" s="130"/>
      <c r="B23" s="157"/>
      <c r="C23" s="130"/>
      <c r="D23" s="130"/>
      <c r="E23" s="132"/>
      <c r="F23" s="130"/>
      <c r="G23" s="130"/>
      <c r="H23" s="130"/>
      <c r="I23" s="130"/>
    </row>
    <row r="24" spans="1:10" s="133" customFormat="1" x14ac:dyDescent="0.25">
      <c r="A24" s="130"/>
      <c r="B24" s="157"/>
      <c r="C24" s="130"/>
      <c r="D24" s="130"/>
      <c r="E24" s="132"/>
      <c r="F24" s="130"/>
      <c r="G24" s="130"/>
      <c r="H24" s="130"/>
      <c r="I24" s="130"/>
    </row>
    <row r="26" spans="1:10" s="133" customFormat="1" x14ac:dyDescent="0.25">
      <c r="A26" s="130"/>
      <c r="B26" s="130"/>
      <c r="C26" s="183"/>
      <c r="D26" s="183"/>
      <c r="E26" s="184"/>
      <c r="F26" s="183"/>
      <c r="G26" s="183"/>
      <c r="H26" s="130"/>
      <c r="I26" s="130"/>
    </row>
  </sheetData>
  <mergeCells count="2">
    <mergeCell ref="B19:I19"/>
    <mergeCell ref="B20:I20"/>
  </mergeCells>
  <pageMargins left="0.7" right="0.7" top="0.75" bottom="0.75" header="0.3" footer="0.3"/>
  <pageSetup scale="47"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R39"/>
  <sheetViews>
    <sheetView showGridLines="0" topLeftCell="A22" zoomScale="70" zoomScaleNormal="70" zoomScalePageLayoutView="173" workbookViewId="0">
      <selection activeCell="E40" sqref="E40"/>
    </sheetView>
  </sheetViews>
  <sheetFormatPr defaultColWidth="14.6640625" defaultRowHeight="15.75" x14ac:dyDescent="0.25"/>
  <cols>
    <col min="1" max="1" width="28.33203125" style="130" customWidth="1"/>
    <col min="2" max="2" width="66.5" style="130" customWidth="1"/>
    <col min="3" max="3" width="77.33203125" style="130" customWidth="1"/>
    <col min="4" max="4" width="14" style="130" customWidth="1"/>
    <col min="5" max="5" width="18.1640625" style="130" customWidth="1"/>
    <col min="6" max="6" width="16.5" style="132" customWidth="1"/>
    <col min="7" max="7" width="14.83203125" style="130" customWidth="1"/>
    <col min="8" max="8" width="19.33203125" style="130" customWidth="1"/>
    <col min="9" max="9" width="12.6640625" style="130" customWidth="1"/>
    <col min="10" max="10" width="16.33203125" style="130" customWidth="1"/>
    <col min="11" max="11" width="14.33203125" style="130" customWidth="1"/>
    <col min="12" max="12" width="13.6640625" style="130" customWidth="1"/>
    <col min="13" max="13" width="14.6640625" style="130"/>
    <col min="14" max="18" width="14.6640625" style="133"/>
    <col min="19" max="16384" width="14.6640625" style="130"/>
  </cols>
  <sheetData>
    <row r="1" spans="1:15" ht="21" x14ac:dyDescent="0.35">
      <c r="B1" s="207" t="s">
        <v>57</v>
      </c>
      <c r="C1" s="131"/>
      <c r="D1" s="131"/>
      <c r="E1" s="132"/>
      <c r="G1" s="132"/>
      <c r="H1" s="132"/>
      <c r="I1" s="132"/>
      <c r="J1" s="131"/>
      <c r="K1" s="131"/>
      <c r="L1" s="131"/>
      <c r="M1" s="131"/>
    </row>
    <row r="2" spans="1:15" x14ac:dyDescent="0.25">
      <c r="B2" s="134" t="s">
        <v>58</v>
      </c>
    </row>
    <row r="3" spans="1:15" ht="28.5" customHeight="1" thickBot="1" x14ac:dyDescent="0.3">
      <c r="B3" s="134"/>
    </row>
    <row r="4" spans="1:15" ht="84" customHeight="1" thickBot="1" x14ac:dyDescent="0.3">
      <c r="B4" s="135"/>
      <c r="C4" s="136" t="s">
        <v>64</v>
      </c>
      <c r="D4" s="137" t="s">
        <v>22</v>
      </c>
      <c r="E4" s="138" t="s">
        <v>23</v>
      </c>
      <c r="F4" s="139" t="s">
        <v>24</v>
      </c>
      <c r="G4" s="140" t="s">
        <v>25</v>
      </c>
      <c r="H4" s="129" t="s">
        <v>26</v>
      </c>
      <c r="I4" s="142" t="s">
        <v>41</v>
      </c>
      <c r="J4" s="141" t="s">
        <v>75</v>
      </c>
      <c r="K4" s="141" t="s">
        <v>76</v>
      </c>
      <c r="L4" s="141" t="s">
        <v>77</v>
      </c>
      <c r="M4" s="143" t="s">
        <v>0</v>
      </c>
    </row>
    <row r="5" spans="1:15" x14ac:dyDescent="0.25">
      <c r="A5" s="270" t="s">
        <v>52</v>
      </c>
      <c r="B5" s="273" t="s">
        <v>59</v>
      </c>
      <c r="C5" s="205" t="s">
        <v>65</v>
      </c>
      <c r="D5" s="276">
        <v>0.66300000000000003</v>
      </c>
      <c r="E5" s="279">
        <v>7.8E-2</v>
      </c>
      <c r="F5" s="282">
        <f>D5+E5</f>
        <v>0.74099999999999999</v>
      </c>
      <c r="G5" s="279">
        <v>0.25</v>
      </c>
      <c r="H5" s="288">
        <v>8.9999999999999993E-3</v>
      </c>
      <c r="I5" s="288"/>
      <c r="J5" s="291"/>
      <c r="K5" s="291"/>
      <c r="L5" s="291"/>
      <c r="M5" s="294">
        <f>SUM(F5:L10)</f>
        <v>1</v>
      </c>
      <c r="N5" s="144"/>
      <c r="O5" s="144"/>
    </row>
    <row r="6" spans="1:15" x14ac:dyDescent="0.25">
      <c r="A6" s="271"/>
      <c r="B6" s="274"/>
      <c r="C6" s="104" t="s">
        <v>66</v>
      </c>
      <c r="D6" s="277"/>
      <c r="E6" s="280"/>
      <c r="F6" s="283"/>
      <c r="G6" s="280"/>
      <c r="H6" s="289"/>
      <c r="I6" s="289"/>
      <c r="J6" s="292"/>
      <c r="K6" s="292"/>
      <c r="L6" s="292"/>
      <c r="M6" s="295"/>
      <c r="N6" s="144"/>
      <c r="O6" s="144"/>
    </row>
    <row r="7" spans="1:15" x14ac:dyDescent="0.25">
      <c r="A7" s="271"/>
      <c r="B7" s="274"/>
      <c r="C7" s="104" t="s">
        <v>67</v>
      </c>
      <c r="D7" s="277"/>
      <c r="E7" s="280"/>
      <c r="F7" s="283"/>
      <c r="G7" s="280"/>
      <c r="H7" s="289"/>
      <c r="I7" s="289"/>
      <c r="J7" s="292"/>
      <c r="K7" s="292"/>
      <c r="L7" s="292"/>
      <c r="M7" s="295"/>
      <c r="N7" s="144"/>
      <c r="O7" s="144"/>
    </row>
    <row r="8" spans="1:15" x14ac:dyDescent="0.25">
      <c r="A8" s="271"/>
      <c r="B8" s="274"/>
      <c r="C8" s="104" t="s">
        <v>68</v>
      </c>
      <c r="D8" s="277"/>
      <c r="E8" s="280"/>
      <c r="F8" s="283"/>
      <c r="G8" s="280"/>
      <c r="H8" s="289"/>
      <c r="I8" s="289"/>
      <c r="J8" s="292"/>
      <c r="K8" s="292"/>
      <c r="L8" s="292"/>
      <c r="M8" s="295"/>
      <c r="N8" s="144"/>
      <c r="O8" s="144"/>
    </row>
    <row r="9" spans="1:15" x14ac:dyDescent="0.25">
      <c r="A9" s="271"/>
      <c r="B9" s="274"/>
      <c r="C9" s="104" t="s">
        <v>69</v>
      </c>
      <c r="D9" s="277"/>
      <c r="E9" s="280"/>
      <c r="F9" s="283"/>
      <c r="G9" s="280"/>
      <c r="H9" s="289"/>
      <c r="I9" s="289"/>
      <c r="J9" s="292"/>
      <c r="K9" s="292"/>
      <c r="L9" s="292"/>
      <c r="M9" s="295"/>
      <c r="N9" s="144"/>
      <c r="O9" s="144"/>
    </row>
    <row r="10" spans="1:15" ht="16.5" thickBot="1" x14ac:dyDescent="0.3">
      <c r="A10" s="272"/>
      <c r="B10" s="275"/>
      <c r="C10" s="206" t="s">
        <v>70</v>
      </c>
      <c r="D10" s="278"/>
      <c r="E10" s="281"/>
      <c r="F10" s="284"/>
      <c r="G10" s="281"/>
      <c r="H10" s="290"/>
      <c r="I10" s="290"/>
      <c r="J10" s="293"/>
      <c r="K10" s="293"/>
      <c r="L10" s="293"/>
      <c r="M10" s="296"/>
      <c r="N10" s="144"/>
      <c r="O10" s="144"/>
    </row>
    <row r="11" spans="1:15" ht="44.25" customHeight="1" thickBot="1" x14ac:dyDescent="0.3">
      <c r="A11" s="160" t="s">
        <v>53</v>
      </c>
      <c r="B11" s="145" t="s">
        <v>60</v>
      </c>
      <c r="C11" s="99" t="s">
        <v>71</v>
      </c>
      <c r="D11" s="100">
        <v>0.64200000000000002</v>
      </c>
      <c r="E11" s="101">
        <v>1.4E-2</v>
      </c>
      <c r="F11" s="197">
        <f>D11+E11</f>
        <v>0.65600000000000003</v>
      </c>
      <c r="G11" s="101">
        <v>0.25</v>
      </c>
      <c r="H11" s="102"/>
      <c r="I11" s="102">
        <v>9.4E-2</v>
      </c>
      <c r="J11" s="102"/>
      <c r="K11" s="102"/>
      <c r="L11" s="102"/>
      <c r="M11" s="103">
        <f>SUM(F11:L11)</f>
        <v>1</v>
      </c>
      <c r="N11" s="144"/>
      <c r="O11" s="144"/>
    </row>
    <row r="12" spans="1:15" ht="15" customHeight="1" thickBot="1" x14ac:dyDescent="0.3">
      <c r="A12" s="161"/>
      <c r="B12" s="146"/>
      <c r="C12" s="104"/>
      <c r="D12" s="105"/>
      <c r="E12" s="106"/>
      <c r="F12" s="198"/>
      <c r="G12" s="107"/>
      <c r="H12" s="107"/>
      <c r="I12" s="107"/>
      <c r="J12" s="107"/>
      <c r="K12" s="107"/>
      <c r="L12" s="107"/>
      <c r="M12" s="108"/>
      <c r="N12" s="144"/>
      <c r="O12" s="144"/>
    </row>
    <row r="13" spans="1:15" ht="42" customHeight="1" thickBot="1" x14ac:dyDescent="0.3">
      <c r="A13" s="162">
        <v>2</v>
      </c>
      <c r="B13" s="147" t="s">
        <v>14</v>
      </c>
      <c r="C13" s="109" t="s">
        <v>72</v>
      </c>
      <c r="D13" s="110"/>
      <c r="E13" s="111">
        <v>0.67800000000000005</v>
      </c>
      <c r="F13" s="199">
        <f>D13+E13</f>
        <v>0.67800000000000005</v>
      </c>
      <c r="G13" s="111">
        <v>0.25</v>
      </c>
      <c r="H13" s="112">
        <v>8.9999999999999993E-3</v>
      </c>
      <c r="I13" s="112"/>
      <c r="J13" s="112"/>
      <c r="K13" s="112"/>
      <c r="L13" s="112">
        <v>6.3E-2</v>
      </c>
      <c r="M13" s="113">
        <f>SUM(F13:L13)</f>
        <v>1</v>
      </c>
      <c r="N13" s="144"/>
      <c r="O13" s="144"/>
    </row>
    <row r="14" spans="1:15" ht="15.75" customHeight="1" thickBot="1" x14ac:dyDescent="0.3">
      <c r="A14" s="163"/>
      <c r="B14" s="148"/>
      <c r="C14" s="104"/>
      <c r="D14" s="105"/>
      <c r="E14" s="106"/>
      <c r="F14" s="200"/>
      <c r="G14" s="107"/>
      <c r="H14" s="107"/>
      <c r="I14" s="107"/>
      <c r="J14" s="107"/>
      <c r="K14" s="107"/>
      <c r="L14" s="107"/>
      <c r="M14" s="108"/>
      <c r="N14" s="144"/>
      <c r="O14" s="144"/>
    </row>
    <row r="15" spans="1:15" x14ac:dyDescent="0.25">
      <c r="A15" s="164" t="s">
        <v>54</v>
      </c>
      <c r="B15" s="149" t="s">
        <v>61</v>
      </c>
      <c r="C15" s="285" t="s">
        <v>72</v>
      </c>
      <c r="D15" s="114"/>
      <c r="E15" s="115"/>
      <c r="F15" s="201"/>
      <c r="G15" s="116">
        <v>0.25</v>
      </c>
      <c r="H15" s="117">
        <v>0.68100000000000005</v>
      </c>
      <c r="I15" s="117"/>
      <c r="J15" s="117"/>
      <c r="K15" s="117"/>
      <c r="L15" s="117">
        <v>6.9000000000000006E-2</v>
      </c>
      <c r="M15" s="118">
        <f>SUM(F15:L15)</f>
        <v>1</v>
      </c>
      <c r="N15" s="144"/>
      <c r="O15" s="144"/>
    </row>
    <row r="16" spans="1:15" x14ac:dyDescent="0.25">
      <c r="A16" s="165" t="s">
        <v>55</v>
      </c>
      <c r="B16" s="150" t="s">
        <v>62</v>
      </c>
      <c r="C16" s="286"/>
      <c r="D16" s="119"/>
      <c r="E16" s="106"/>
      <c r="F16" s="202"/>
      <c r="G16" s="120">
        <f>G15</f>
        <v>0.25</v>
      </c>
      <c r="H16" s="121"/>
      <c r="I16" s="121">
        <f>H15</f>
        <v>0.68100000000000005</v>
      </c>
      <c r="J16" s="121"/>
      <c r="K16" s="121"/>
      <c r="L16" s="121">
        <f>L15</f>
        <v>6.9000000000000006E-2</v>
      </c>
      <c r="M16" s="122">
        <f>SUM(G16:L16)</f>
        <v>1</v>
      </c>
      <c r="N16" s="144"/>
      <c r="O16" s="144"/>
    </row>
    <row r="17" spans="1:15" ht="16.5" thickBot="1" x14ac:dyDescent="0.3">
      <c r="A17" s="166" t="s">
        <v>56</v>
      </c>
      <c r="B17" s="151" t="s">
        <v>63</v>
      </c>
      <c r="C17" s="287"/>
      <c r="D17" s="123"/>
      <c r="E17" s="101"/>
      <c r="F17" s="203"/>
      <c r="G17" s="124">
        <f>G16</f>
        <v>0.25</v>
      </c>
      <c r="H17" s="125"/>
      <c r="I17" s="125"/>
      <c r="J17" s="125">
        <f>I16</f>
        <v>0.68100000000000005</v>
      </c>
      <c r="K17" s="125"/>
      <c r="L17" s="125">
        <f>L15</f>
        <v>6.9000000000000006E-2</v>
      </c>
      <c r="M17" s="126">
        <f>SUM(G17:L17)</f>
        <v>1</v>
      </c>
      <c r="N17" s="144"/>
      <c r="O17" s="144"/>
    </row>
    <row r="18" spans="1:15" ht="16.5" thickBot="1" x14ac:dyDescent="0.3">
      <c r="A18" s="167"/>
      <c r="B18" s="152"/>
      <c r="C18" s="109"/>
      <c r="D18" s="110"/>
      <c r="E18" s="111"/>
      <c r="F18" s="199"/>
      <c r="G18" s="127"/>
      <c r="H18" s="127"/>
      <c r="I18" s="127"/>
      <c r="J18" s="127"/>
      <c r="K18" s="127"/>
      <c r="L18" s="127"/>
      <c r="M18" s="128"/>
      <c r="N18" s="144"/>
      <c r="O18" s="144"/>
    </row>
    <row r="19" spans="1:15" ht="33" customHeight="1" thickBot="1" x14ac:dyDescent="0.3">
      <c r="A19" s="168">
        <v>4</v>
      </c>
      <c r="B19" s="38" t="s">
        <v>17</v>
      </c>
      <c r="C19" s="153" t="s">
        <v>73</v>
      </c>
      <c r="D19" s="110">
        <v>0.53800000000000003</v>
      </c>
      <c r="E19" s="111">
        <v>3.1E-2</v>
      </c>
      <c r="F19" s="199">
        <f t="shared" ref="F19:F20" si="0">D19+E19</f>
        <v>0.56900000000000006</v>
      </c>
      <c r="G19" s="111">
        <v>9.2999999999999999E-2</v>
      </c>
      <c r="H19" s="112">
        <v>8.0000000000000002E-3</v>
      </c>
      <c r="I19" s="112"/>
      <c r="J19" s="112"/>
      <c r="K19" s="112">
        <v>0.33</v>
      </c>
      <c r="L19" s="112"/>
      <c r="M19" s="126">
        <f>SUM(F19:L19)</f>
        <v>1</v>
      </c>
      <c r="N19" s="144"/>
      <c r="O19" s="144"/>
    </row>
    <row r="20" spans="1:15" ht="33" customHeight="1" thickBot="1" x14ac:dyDescent="0.3">
      <c r="A20" s="168">
        <v>5</v>
      </c>
      <c r="B20" s="38" t="s">
        <v>19</v>
      </c>
      <c r="C20" s="154" t="s">
        <v>74</v>
      </c>
      <c r="D20" s="110">
        <v>0.371</v>
      </c>
      <c r="E20" s="111">
        <v>7.3999999999999996E-2</v>
      </c>
      <c r="F20" s="199">
        <f t="shared" si="0"/>
        <v>0.44500000000000001</v>
      </c>
      <c r="G20" s="111">
        <v>0.25603541130152074</v>
      </c>
      <c r="H20" s="112">
        <v>8.9999999999999993E-3</v>
      </c>
      <c r="I20" s="112"/>
      <c r="J20" s="112"/>
      <c r="K20" s="112">
        <v>0.28999999999999998</v>
      </c>
      <c r="L20" s="112"/>
      <c r="M20" s="126">
        <f>SUM(F20:L20)</f>
        <v>1.0000354113015206</v>
      </c>
      <c r="N20" s="144"/>
      <c r="O20" s="144"/>
    </row>
    <row r="21" spans="1:15" x14ac:dyDescent="0.25">
      <c r="A21" s="132"/>
      <c r="N21" s="144"/>
      <c r="O21" s="144"/>
    </row>
    <row r="22" spans="1:15" ht="16.5" thickBot="1" x14ac:dyDescent="0.3">
      <c r="A22" s="169">
        <v>6</v>
      </c>
      <c r="B22" s="134" t="s">
        <v>20</v>
      </c>
      <c r="C22" s="134"/>
      <c r="D22" s="134"/>
      <c r="E22" s="134"/>
      <c r="F22" s="169"/>
      <c r="G22" s="134"/>
      <c r="H22" s="134"/>
      <c r="I22" s="134"/>
      <c r="J22" s="134"/>
      <c r="K22" s="134"/>
      <c r="L22" s="134"/>
      <c r="M22" s="134"/>
    </row>
    <row r="23" spans="1:15" ht="60.75" customHeight="1" thickBot="1" x14ac:dyDescent="0.3">
      <c r="A23" s="171" t="s">
        <v>21</v>
      </c>
      <c r="B23" s="195"/>
      <c r="C23" s="172"/>
      <c r="D23" s="173" t="s">
        <v>22</v>
      </c>
      <c r="E23" s="174" t="s">
        <v>23</v>
      </c>
      <c r="F23" s="174" t="s">
        <v>24</v>
      </c>
      <c r="G23" s="175" t="s">
        <v>25</v>
      </c>
      <c r="H23" s="176" t="s">
        <v>26</v>
      </c>
      <c r="I23" s="177"/>
      <c r="J23" s="178"/>
      <c r="K23" s="178" t="s">
        <v>27</v>
      </c>
      <c r="L23" s="178"/>
      <c r="M23" s="179" t="s">
        <v>0</v>
      </c>
    </row>
    <row r="24" spans="1:15" ht="24.95" customHeight="1" x14ac:dyDescent="0.25">
      <c r="A24" s="185">
        <v>9.9950000000000011E-2</v>
      </c>
      <c r="B24" s="156" t="s">
        <v>28</v>
      </c>
      <c r="C24" s="170"/>
      <c r="D24" s="180">
        <v>0.26293245469522247</v>
      </c>
      <c r="E24" s="196">
        <v>5.6267545304777601E-2</v>
      </c>
      <c r="F24" s="204">
        <f>SUM(D24:E24)</f>
        <v>0.31920000000000009</v>
      </c>
      <c r="G24" s="180">
        <v>0.17609999999999998</v>
      </c>
      <c r="H24" s="187">
        <v>8.9999999999999993E-3</v>
      </c>
      <c r="I24" s="190"/>
      <c r="J24" s="191"/>
      <c r="K24" s="187">
        <v>0.49569999999999997</v>
      </c>
      <c r="L24" s="191"/>
      <c r="M24" s="193">
        <f>SUM(F24:K24)</f>
        <v>1</v>
      </c>
      <c r="N24" s="192"/>
    </row>
    <row r="25" spans="1:15" ht="24.95" customHeight="1" x14ac:dyDescent="0.25">
      <c r="A25" s="185">
        <v>9.5048000000000007E-2</v>
      </c>
      <c r="B25" s="156" t="s">
        <v>29</v>
      </c>
      <c r="C25" s="155"/>
      <c r="D25" s="180">
        <v>0.32890035739814155</v>
      </c>
      <c r="E25" s="196">
        <v>4.5799642601858467E-2</v>
      </c>
      <c r="F25" s="204">
        <f t="shared" ref="F25:F31" si="1">SUM(D25:E25)</f>
        <v>0.37470000000000003</v>
      </c>
      <c r="G25" s="180">
        <v>0.14689999999999998</v>
      </c>
      <c r="H25" s="187">
        <v>8.9999999999999993E-3</v>
      </c>
      <c r="I25" s="188"/>
      <c r="J25" s="189"/>
      <c r="K25" s="187">
        <v>0.46939999999999998</v>
      </c>
      <c r="L25" s="189"/>
      <c r="M25" s="193">
        <f t="shared" ref="M25:M33" si="2">SUM(F25:K25)</f>
        <v>1</v>
      </c>
      <c r="N25" s="192"/>
    </row>
    <row r="26" spans="1:15" ht="24.95" customHeight="1" x14ac:dyDescent="0.25">
      <c r="A26" s="185">
        <v>9.0010000000000007E-2</v>
      </c>
      <c r="B26" s="156" t="s">
        <v>30</v>
      </c>
      <c r="C26" s="170"/>
      <c r="D26" s="180">
        <v>0.34911709479427139</v>
      </c>
      <c r="E26" s="196">
        <v>4.5782905205728572E-2</v>
      </c>
      <c r="F26" s="204">
        <f t="shared" si="1"/>
        <v>0.39489999999999997</v>
      </c>
      <c r="G26" s="180">
        <v>0.155</v>
      </c>
      <c r="H26" s="187">
        <v>8.9999999999999993E-3</v>
      </c>
      <c r="I26" s="190"/>
      <c r="J26" s="191"/>
      <c r="K26" s="187">
        <v>0.44109999999999999</v>
      </c>
      <c r="L26" s="191"/>
      <c r="M26" s="193">
        <f t="shared" si="2"/>
        <v>1</v>
      </c>
      <c r="N26" s="192"/>
    </row>
    <row r="27" spans="1:15" ht="24.95" customHeight="1" x14ac:dyDescent="0.25">
      <c r="A27" s="185">
        <v>8.4953500000000015E-2</v>
      </c>
      <c r="B27" s="156" t="s">
        <v>31</v>
      </c>
      <c r="C27" s="170"/>
      <c r="D27" s="180">
        <v>0.31583932322053682</v>
      </c>
      <c r="E27" s="196">
        <v>6.7660676779463247E-2</v>
      </c>
      <c r="F27" s="204">
        <f t="shared" si="1"/>
        <v>0.38350000000000006</v>
      </c>
      <c r="G27" s="180">
        <v>0.19919999999999999</v>
      </c>
      <c r="H27" s="187">
        <v>8.9999999999999993E-3</v>
      </c>
      <c r="I27" s="190"/>
      <c r="J27" s="191"/>
      <c r="K27" s="187">
        <v>0.4083</v>
      </c>
      <c r="L27" s="191"/>
      <c r="M27" s="193">
        <f t="shared" si="2"/>
        <v>1</v>
      </c>
      <c r="N27" s="192"/>
    </row>
    <row r="28" spans="1:15" ht="24.95" customHeight="1" x14ac:dyDescent="0.25">
      <c r="A28" s="185">
        <v>7.9979999999999996E-2</v>
      </c>
      <c r="B28" s="156" t="s">
        <v>32</v>
      </c>
      <c r="C28" s="170"/>
      <c r="D28" s="180">
        <v>0.33791208791208793</v>
      </c>
      <c r="E28" s="196">
        <v>7.2087912087912084E-2</v>
      </c>
      <c r="F28" s="204">
        <f t="shared" si="1"/>
        <v>0.41000000000000003</v>
      </c>
      <c r="G28" s="180">
        <v>0.20889999999999997</v>
      </c>
      <c r="H28" s="187">
        <v>8.9999999999999993E-3</v>
      </c>
      <c r="I28" s="190"/>
      <c r="J28" s="191"/>
      <c r="K28" s="187">
        <v>0.37209999999999999</v>
      </c>
      <c r="L28" s="191"/>
      <c r="M28" s="193">
        <f t="shared" si="2"/>
        <v>1</v>
      </c>
      <c r="N28" s="192"/>
    </row>
    <row r="29" spans="1:15" ht="24.95" customHeight="1" x14ac:dyDescent="0.25">
      <c r="A29" s="185">
        <v>3.9992E-2</v>
      </c>
      <c r="B29" s="156" t="s">
        <v>33</v>
      </c>
      <c r="C29" s="170"/>
      <c r="D29" s="180"/>
      <c r="E29" s="196"/>
      <c r="F29" s="204">
        <f t="shared" si="1"/>
        <v>0</v>
      </c>
      <c r="G29" s="180">
        <v>0.2477</v>
      </c>
      <c r="H29" s="187">
        <v>8.9999999999999993E-3</v>
      </c>
      <c r="I29" s="190"/>
      <c r="J29" s="191"/>
      <c r="K29" s="187">
        <v>0.74329999999999996</v>
      </c>
      <c r="L29" s="191"/>
      <c r="M29" s="193">
        <f t="shared" si="2"/>
        <v>1</v>
      </c>
      <c r="N29" s="192"/>
    </row>
    <row r="30" spans="1:15" ht="24.95" customHeight="1" x14ac:dyDescent="0.25">
      <c r="A30" s="185">
        <v>9.5048000000000007E-2</v>
      </c>
      <c r="B30" s="156" t="s">
        <v>34</v>
      </c>
      <c r="C30" s="155"/>
      <c r="D30" s="180">
        <v>0.32890035739814155</v>
      </c>
      <c r="E30" s="196">
        <v>4.5799642601858467E-2</v>
      </c>
      <c r="F30" s="204">
        <f t="shared" si="1"/>
        <v>0.37470000000000003</v>
      </c>
      <c r="G30" s="180">
        <v>0.14689999999999998</v>
      </c>
      <c r="H30" s="187">
        <v>8.9999999999999993E-3</v>
      </c>
      <c r="I30" s="188"/>
      <c r="J30" s="188"/>
      <c r="K30" s="187">
        <v>0.46939999999999998</v>
      </c>
      <c r="L30" s="188"/>
      <c r="M30" s="193">
        <f t="shared" si="2"/>
        <v>1</v>
      </c>
      <c r="N30" s="192"/>
    </row>
    <row r="31" spans="1:15" ht="24.95" customHeight="1" x14ac:dyDescent="0.25">
      <c r="A31" s="185">
        <v>9.0010000000000007E-2</v>
      </c>
      <c r="B31" s="156" t="s">
        <v>35</v>
      </c>
      <c r="C31" s="182"/>
      <c r="D31" s="180">
        <v>0.34911709479427139</v>
      </c>
      <c r="E31" s="196">
        <v>4.5782905205728572E-2</v>
      </c>
      <c r="F31" s="194">
        <f t="shared" si="1"/>
        <v>0.39489999999999997</v>
      </c>
      <c r="G31" s="180">
        <v>0.155</v>
      </c>
      <c r="H31" s="187">
        <v>8.9999999999999993E-3</v>
      </c>
      <c r="I31" s="181"/>
      <c r="J31" s="181"/>
      <c r="K31" s="187">
        <v>0.44109999999999999</v>
      </c>
      <c r="L31" s="181"/>
      <c r="M31" s="193">
        <f t="shared" si="2"/>
        <v>1</v>
      </c>
      <c r="N31" s="192"/>
    </row>
    <row r="32" spans="1:15" ht="38.25" customHeight="1" x14ac:dyDescent="0.25">
      <c r="A32" s="185" t="s">
        <v>81</v>
      </c>
      <c r="B32" s="264" t="s">
        <v>37</v>
      </c>
      <c r="C32" s="265"/>
      <c r="D32" s="265"/>
      <c r="E32" s="265"/>
      <c r="F32" s="265"/>
      <c r="G32" s="265"/>
      <c r="H32" s="265"/>
      <c r="I32" s="265"/>
      <c r="J32" s="265"/>
      <c r="K32" s="265"/>
      <c r="L32" s="265"/>
      <c r="M32" s="266"/>
      <c r="N32" s="192"/>
    </row>
    <row r="33" spans="1:14" ht="51" customHeight="1" thickBot="1" x14ac:dyDescent="0.3">
      <c r="A33" s="186" t="s">
        <v>38</v>
      </c>
      <c r="B33" s="267" t="s">
        <v>39</v>
      </c>
      <c r="C33" s="268"/>
      <c r="D33" s="268"/>
      <c r="E33" s="268"/>
      <c r="F33" s="268"/>
      <c r="G33" s="268"/>
      <c r="H33" s="268"/>
      <c r="I33" s="268"/>
      <c r="J33" s="268"/>
      <c r="K33" s="268"/>
      <c r="L33" s="268"/>
      <c r="M33" s="269">
        <f t="shared" si="2"/>
        <v>0</v>
      </c>
      <c r="N33" s="192"/>
    </row>
    <row r="36" spans="1:14" x14ac:dyDescent="0.25">
      <c r="B36" s="157" t="s">
        <v>40</v>
      </c>
    </row>
    <row r="37" spans="1:14" x14ac:dyDescent="0.25">
      <c r="B37" s="157" t="s">
        <v>90</v>
      </c>
    </row>
    <row r="39" spans="1:14" x14ac:dyDescent="0.25">
      <c r="D39" s="183"/>
      <c r="E39" s="183"/>
      <c r="F39" s="184"/>
      <c r="G39" s="183"/>
      <c r="H39" s="183"/>
      <c r="I39" s="183"/>
      <c r="J39" s="183"/>
    </row>
  </sheetData>
  <mergeCells count="15">
    <mergeCell ref="B32:M32"/>
    <mergeCell ref="B33:M33"/>
    <mergeCell ref="A5:A10"/>
    <mergeCell ref="B5:B10"/>
    <mergeCell ref="D5:D10"/>
    <mergeCell ref="E5:E10"/>
    <mergeCell ref="F5:F10"/>
    <mergeCell ref="C15:C17"/>
    <mergeCell ref="I5:I10"/>
    <mergeCell ref="H5:H10"/>
    <mergeCell ref="J5:J10"/>
    <mergeCell ref="K5:K10"/>
    <mergeCell ref="L5:L10"/>
    <mergeCell ref="M5:M10"/>
    <mergeCell ref="G5:G10"/>
  </mergeCells>
  <pageMargins left="0.7" right="0.7" top="0.75" bottom="0.75" header="0.3" footer="0.3"/>
  <pageSetup scale="41"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C00000"/>
    <pageSetUpPr fitToPage="1"/>
  </sheetPr>
  <dimension ref="A1:N33"/>
  <sheetViews>
    <sheetView showGridLines="0" zoomScaleNormal="100" workbookViewId="0">
      <selection activeCell="G7" sqref="G7"/>
    </sheetView>
  </sheetViews>
  <sheetFormatPr defaultRowHeight="12.75" x14ac:dyDescent="0.2"/>
  <cols>
    <col min="1" max="1" width="13.5" customWidth="1"/>
    <col min="2" max="2" width="55.83203125" customWidth="1"/>
    <col min="3" max="3" width="12.1640625" bestFit="1" customWidth="1"/>
    <col min="4" max="4" width="15.1640625" bestFit="1" customWidth="1"/>
    <col min="5" max="5" width="17.1640625" bestFit="1" customWidth="1"/>
    <col min="6" max="6" width="16.83203125" customWidth="1"/>
    <col min="7" max="7" width="15.1640625" bestFit="1" customWidth="1"/>
    <col min="8" max="8" width="22.6640625" customWidth="1"/>
    <col min="9" max="10" width="16.83203125" customWidth="1"/>
    <col min="11" max="11" width="12.33203125" customWidth="1"/>
    <col min="13" max="13" width="10.1640625" bestFit="1" customWidth="1"/>
  </cols>
  <sheetData>
    <row r="1" spans="1:12" ht="15.75" x14ac:dyDescent="0.25">
      <c r="B1" s="1" t="s">
        <v>3</v>
      </c>
      <c r="C1" s="1" t="s">
        <v>1</v>
      </c>
      <c r="D1" s="1" t="s">
        <v>2</v>
      </c>
      <c r="E1" s="1" t="s">
        <v>8</v>
      </c>
      <c r="F1" s="1" t="s">
        <v>18</v>
      </c>
      <c r="G1" s="1" t="s">
        <v>4</v>
      </c>
      <c r="H1" s="1" t="s">
        <v>16</v>
      </c>
      <c r="I1" s="2" t="s">
        <v>41</v>
      </c>
      <c r="J1" s="2"/>
      <c r="K1" s="1" t="s">
        <v>0</v>
      </c>
    </row>
    <row r="2" spans="1:12" ht="15.75" x14ac:dyDescent="0.25">
      <c r="B2" s="1" t="s">
        <v>7</v>
      </c>
      <c r="C2" s="1"/>
      <c r="D2" s="1"/>
      <c r="E2" s="1"/>
      <c r="F2" s="1"/>
      <c r="G2" s="1"/>
      <c r="H2" s="4"/>
      <c r="K2" s="1"/>
    </row>
    <row r="3" spans="1:12" ht="15.75" x14ac:dyDescent="0.25">
      <c r="B3" s="1" t="s">
        <v>97</v>
      </c>
      <c r="C3" s="86"/>
      <c r="D3" s="86"/>
      <c r="E3" s="86"/>
      <c r="F3" s="86">
        <v>1</v>
      </c>
      <c r="G3" s="86"/>
      <c r="H3" s="86"/>
      <c r="I3" s="87"/>
      <c r="J3" s="87"/>
      <c r="K3" s="88">
        <f t="shared" ref="K3:K8" si="0">SUM(C3:J3)</f>
        <v>1</v>
      </c>
    </row>
    <row r="4" spans="1:12" ht="15.75" x14ac:dyDescent="0.25">
      <c r="B4" s="1" t="s">
        <v>42</v>
      </c>
      <c r="C4" s="86"/>
      <c r="D4" s="86"/>
      <c r="E4" s="86"/>
      <c r="F4" s="86">
        <v>1</v>
      </c>
      <c r="G4" s="86"/>
      <c r="H4" s="86"/>
      <c r="I4" s="89"/>
      <c r="J4" s="89"/>
      <c r="K4" s="88">
        <f t="shared" si="0"/>
        <v>1</v>
      </c>
    </row>
    <row r="5" spans="1:12" ht="15.75" x14ac:dyDescent="0.25">
      <c r="B5" s="5" t="s">
        <v>14</v>
      </c>
      <c r="C5" s="86"/>
      <c r="D5" s="90"/>
      <c r="E5" s="86"/>
      <c r="F5" s="86">
        <v>1</v>
      </c>
      <c r="G5" s="86"/>
      <c r="H5" s="86"/>
      <c r="I5" s="89"/>
      <c r="J5" s="89"/>
      <c r="K5" s="88">
        <f t="shared" si="0"/>
        <v>1</v>
      </c>
    </row>
    <row r="6" spans="1:12" ht="16.5" thickBot="1" x14ac:dyDescent="0.3">
      <c r="B6" s="5" t="s">
        <v>15</v>
      </c>
      <c r="C6" s="86"/>
      <c r="D6" s="91"/>
      <c r="E6" s="86"/>
      <c r="F6" s="86">
        <v>1</v>
      </c>
      <c r="G6" s="86"/>
      <c r="H6" s="86"/>
      <c r="I6" s="89"/>
      <c r="J6" s="89"/>
      <c r="K6" s="86">
        <f t="shared" si="0"/>
        <v>1</v>
      </c>
    </row>
    <row r="7" spans="1:12" ht="16.5" thickBot="1" x14ac:dyDescent="0.3">
      <c r="B7" s="38" t="s">
        <v>17</v>
      </c>
      <c r="C7" s="86">
        <v>0.53800000000000003</v>
      </c>
      <c r="D7" s="86">
        <v>3.1E-2</v>
      </c>
      <c r="E7" s="86">
        <v>8.0000000000000002E-3</v>
      </c>
      <c r="F7" s="86">
        <v>0.33</v>
      </c>
      <c r="G7" s="86">
        <v>9.2999999999999999E-2</v>
      </c>
      <c r="H7" s="86"/>
      <c r="I7" s="86"/>
      <c r="J7" s="86"/>
      <c r="K7" s="86">
        <f t="shared" si="0"/>
        <v>1</v>
      </c>
    </row>
    <row r="8" spans="1:12" ht="16.5" thickBot="1" x14ac:dyDescent="0.3">
      <c r="B8" s="38" t="s">
        <v>49</v>
      </c>
      <c r="C8" s="86">
        <v>0.371</v>
      </c>
      <c r="D8" s="86">
        <v>7.3999999999999996E-2</v>
      </c>
      <c r="E8" s="86">
        <v>8.9999999999999993E-3</v>
      </c>
      <c r="F8" s="86">
        <v>0.28999999999999998</v>
      </c>
      <c r="G8" s="86">
        <v>0.25603500000000001</v>
      </c>
      <c r="H8" s="86"/>
      <c r="I8" s="86"/>
      <c r="J8" s="86"/>
      <c r="K8" s="86">
        <f t="shared" si="0"/>
        <v>1.000035</v>
      </c>
    </row>
    <row r="16" spans="1:12" ht="16.5" thickBot="1" x14ac:dyDescent="0.3">
      <c r="A16" s="39">
        <v>6</v>
      </c>
      <c r="B16" s="39" t="s">
        <v>20</v>
      </c>
      <c r="C16" s="39"/>
      <c r="D16" s="39"/>
      <c r="E16" s="39"/>
      <c r="F16" s="39"/>
      <c r="G16" s="39"/>
      <c r="H16" s="39"/>
      <c r="I16" s="39"/>
      <c r="J16" s="39"/>
      <c r="K16" s="39"/>
      <c r="L16" s="39"/>
    </row>
    <row r="17" spans="1:14" ht="26.25" thickBot="1" x14ac:dyDescent="0.25">
      <c r="A17" s="40" t="s">
        <v>21</v>
      </c>
      <c r="B17" s="40" t="s">
        <v>91</v>
      </c>
      <c r="C17" s="41"/>
      <c r="D17" s="42" t="s">
        <v>22</v>
      </c>
      <c r="E17" s="43" t="s">
        <v>23</v>
      </c>
      <c r="F17" s="44" t="s">
        <v>24</v>
      </c>
      <c r="G17" s="45" t="s">
        <v>25</v>
      </c>
      <c r="H17" s="47" t="s">
        <v>26</v>
      </c>
      <c r="I17" s="48"/>
      <c r="J17" s="46"/>
      <c r="K17" s="46" t="s">
        <v>27</v>
      </c>
      <c r="L17" s="49" t="s">
        <v>0</v>
      </c>
    </row>
    <row r="18" spans="1:14" ht="16.5" thickBot="1" x14ac:dyDescent="0.25">
      <c r="A18" s="40"/>
      <c r="B18" s="40" t="s">
        <v>104</v>
      </c>
      <c r="C18" s="41"/>
      <c r="D18" s="78">
        <v>0</v>
      </c>
      <c r="E18" s="79">
        <v>0</v>
      </c>
      <c r="F18" s="44">
        <v>0</v>
      </c>
      <c r="G18" s="80">
        <v>0</v>
      </c>
      <c r="H18" s="82">
        <v>0</v>
      </c>
      <c r="I18" s="83">
        <v>0</v>
      </c>
      <c r="J18" s="81"/>
      <c r="K18" s="81">
        <v>0</v>
      </c>
      <c r="L18" s="84">
        <v>0</v>
      </c>
    </row>
    <row r="19" spans="1:14" ht="16.5" thickBot="1" x14ac:dyDescent="0.3">
      <c r="A19" s="242">
        <v>7.0000000000000007E-2</v>
      </c>
      <c r="B19" s="38" t="s">
        <v>17</v>
      </c>
      <c r="D19" s="86">
        <v>0.53800000000000003</v>
      </c>
      <c r="E19" s="86">
        <v>3.1E-2</v>
      </c>
      <c r="F19" s="93">
        <f t="shared" ref="F19:F20" si="1">SUM(D19:E19)</f>
        <v>0.56900000000000006</v>
      </c>
      <c r="G19" s="86">
        <v>9.2999999999999999E-2</v>
      </c>
      <c r="H19" s="86">
        <v>8.0000000000000002E-3</v>
      </c>
      <c r="I19" s="86"/>
      <c r="J19" s="86"/>
      <c r="K19" s="86">
        <v>0.33</v>
      </c>
      <c r="L19" s="241">
        <f>SUM(F19:K19)</f>
        <v>1</v>
      </c>
      <c r="M19" s="243">
        <v>7.0000000000000007E-2</v>
      </c>
      <c r="N19" s="240"/>
    </row>
    <row r="20" spans="1:14" ht="16.5" thickBot="1" x14ac:dyDescent="0.3">
      <c r="A20" s="242">
        <v>7.0000000000000007E-2</v>
      </c>
      <c r="B20" s="38" t="s">
        <v>49</v>
      </c>
      <c r="D20" s="86">
        <v>0.371</v>
      </c>
      <c r="E20" s="86">
        <v>7.3999999999999996E-2</v>
      </c>
      <c r="F20" s="93">
        <f t="shared" si="1"/>
        <v>0.44500000000000001</v>
      </c>
      <c r="G20" s="86">
        <v>0.25603500000000001</v>
      </c>
      <c r="H20" s="86">
        <v>8.9999999999999993E-3</v>
      </c>
      <c r="I20" s="86"/>
      <c r="J20" s="86"/>
      <c r="K20" s="86">
        <v>0.28999999999999998</v>
      </c>
      <c r="L20" s="241">
        <f>SUM(F20:K20)</f>
        <v>1.000035</v>
      </c>
      <c r="M20" s="243">
        <v>7.0000000000000007E-2</v>
      </c>
      <c r="N20" s="240"/>
    </row>
    <row r="21" spans="1:14" ht="15.75" thickBot="1" x14ac:dyDescent="0.3">
      <c r="A21" s="50">
        <v>9.9950000000000011E-2</v>
      </c>
      <c r="B21" s="51" t="s">
        <v>82</v>
      </c>
      <c r="C21" s="52"/>
      <c r="D21" s="92">
        <v>0.26290000000000002</v>
      </c>
      <c r="E21" s="92">
        <v>5.6300000000000003E-2</v>
      </c>
      <c r="F21" s="93">
        <f>SUM(D21:E21)</f>
        <v>0.31920000000000004</v>
      </c>
      <c r="G21" s="94">
        <v>0.17610000000000001</v>
      </c>
      <c r="H21" s="95">
        <v>8.9999999999999993E-3</v>
      </c>
      <c r="I21" s="95"/>
      <c r="J21" s="87"/>
      <c r="K21" s="95">
        <v>0.49569999999999997</v>
      </c>
      <c r="L21" s="96">
        <f>SUM(F21:K21)</f>
        <v>1</v>
      </c>
      <c r="M21" s="50">
        <v>0.1</v>
      </c>
    </row>
    <row r="22" spans="1:14" ht="15.75" thickBot="1" x14ac:dyDescent="0.3">
      <c r="A22" s="53">
        <v>9.5048000000000007E-2</v>
      </c>
      <c r="B22" s="54" t="s">
        <v>83</v>
      </c>
      <c r="C22" s="55"/>
      <c r="D22" s="97">
        <v>0.32890000000000003</v>
      </c>
      <c r="E22" s="98">
        <v>4.58E-2</v>
      </c>
      <c r="F22" s="93">
        <f t="shared" ref="F22:F28" si="2">SUM(D22:E22)</f>
        <v>0.37470000000000003</v>
      </c>
      <c r="G22" s="94">
        <v>0.14689999999999998</v>
      </c>
      <c r="H22" s="95">
        <v>8.9999999999999993E-3</v>
      </c>
      <c r="I22" s="95"/>
      <c r="J22" s="87"/>
      <c r="K22" s="95">
        <v>0.46939999999999998</v>
      </c>
      <c r="L22" s="96">
        <f t="shared" ref="L22:L28" si="3">SUM(F22:K22)</f>
        <v>1</v>
      </c>
      <c r="M22" s="53">
        <v>9.5000000000000001E-2</v>
      </c>
    </row>
    <row r="23" spans="1:14" ht="15.75" thickBot="1" x14ac:dyDescent="0.3">
      <c r="A23" s="53">
        <v>9.0010000000000007E-2</v>
      </c>
      <c r="B23" s="54" t="s">
        <v>84</v>
      </c>
      <c r="C23" s="55"/>
      <c r="D23" s="97">
        <v>0.34910000000000002</v>
      </c>
      <c r="E23" s="98">
        <v>4.58E-2</v>
      </c>
      <c r="F23" s="93">
        <f t="shared" si="2"/>
        <v>0.39490000000000003</v>
      </c>
      <c r="G23" s="94">
        <v>0.155</v>
      </c>
      <c r="H23" s="95">
        <v>8.9999999999999993E-3</v>
      </c>
      <c r="I23" s="95"/>
      <c r="J23" s="87"/>
      <c r="K23" s="95">
        <v>0.44109999999999999</v>
      </c>
      <c r="L23" s="96">
        <f t="shared" si="3"/>
        <v>1</v>
      </c>
      <c r="M23" s="53">
        <v>0.09</v>
      </c>
    </row>
    <row r="24" spans="1:14" ht="15.75" thickBot="1" x14ac:dyDescent="0.3">
      <c r="A24" s="53">
        <v>8.4953500000000015E-2</v>
      </c>
      <c r="B24" s="54" t="s">
        <v>85</v>
      </c>
      <c r="C24" s="55"/>
      <c r="D24" s="97">
        <v>0.31580000000000003</v>
      </c>
      <c r="E24" s="98">
        <v>6.7699999999999996E-2</v>
      </c>
      <c r="F24" s="93">
        <f t="shared" si="2"/>
        <v>0.38350000000000001</v>
      </c>
      <c r="G24" s="94">
        <v>0.19919999999999999</v>
      </c>
      <c r="H24" s="95">
        <v>8.9999999999999993E-3</v>
      </c>
      <c r="I24" s="95"/>
      <c r="J24" s="87"/>
      <c r="K24" s="95">
        <v>0.4083</v>
      </c>
      <c r="L24" s="96">
        <f t="shared" si="3"/>
        <v>1</v>
      </c>
      <c r="M24" s="53">
        <v>8.5000000000000006E-2</v>
      </c>
    </row>
    <row r="25" spans="1:14" ht="15.75" thickBot="1" x14ac:dyDescent="0.3">
      <c r="A25" s="53">
        <v>7.9979999999999996E-2</v>
      </c>
      <c r="B25" s="54" t="s">
        <v>86</v>
      </c>
      <c r="C25" s="55"/>
      <c r="D25" s="97">
        <v>0.33789999999999998</v>
      </c>
      <c r="E25" s="98">
        <v>7.2099999999999997E-2</v>
      </c>
      <c r="F25" s="93">
        <f t="shared" si="2"/>
        <v>0.41</v>
      </c>
      <c r="G25" s="94">
        <v>0.20889999999999997</v>
      </c>
      <c r="H25" s="95">
        <v>8.9999999999999993E-3</v>
      </c>
      <c r="I25" s="95"/>
      <c r="J25" s="87"/>
      <c r="K25" s="95">
        <v>0.37209999999999999</v>
      </c>
      <c r="L25" s="96">
        <f t="shared" si="3"/>
        <v>1</v>
      </c>
      <c r="M25" s="53">
        <v>0.08</v>
      </c>
    </row>
    <row r="26" spans="1:14" ht="15.75" thickBot="1" x14ac:dyDescent="0.3">
      <c r="A26" s="53">
        <v>3.9992E-2</v>
      </c>
      <c r="B26" s="54" t="s">
        <v>87</v>
      </c>
      <c r="C26" s="55"/>
      <c r="D26" s="97"/>
      <c r="E26" s="98"/>
      <c r="F26" s="93">
        <f t="shared" si="2"/>
        <v>0</v>
      </c>
      <c r="G26" s="94">
        <v>0.2477</v>
      </c>
      <c r="H26" s="95">
        <v>8.9999999999999993E-3</v>
      </c>
      <c r="I26" s="95"/>
      <c r="J26" s="87"/>
      <c r="K26" s="95">
        <v>0.74329999999999996</v>
      </c>
      <c r="L26" s="96">
        <f t="shared" si="3"/>
        <v>1</v>
      </c>
      <c r="M26" s="53">
        <v>0.04</v>
      </c>
    </row>
    <row r="27" spans="1:14" ht="15.75" thickBot="1" x14ac:dyDescent="0.3">
      <c r="A27" s="53">
        <v>9.5048000000000007E-2</v>
      </c>
      <c r="B27" s="54" t="s">
        <v>88</v>
      </c>
      <c r="C27" s="55"/>
      <c r="D27" s="97">
        <v>0.32890000000000003</v>
      </c>
      <c r="E27" s="98">
        <v>4.58E-2</v>
      </c>
      <c r="F27" s="93">
        <f t="shared" si="2"/>
        <v>0.37470000000000003</v>
      </c>
      <c r="G27" s="94">
        <v>0.14689999999999998</v>
      </c>
      <c r="H27" s="95">
        <v>8.9999999999999993E-3</v>
      </c>
      <c r="I27" s="95"/>
      <c r="J27" s="87"/>
      <c r="K27" s="95">
        <v>0.46939999999999998</v>
      </c>
      <c r="L27" s="96">
        <f t="shared" si="3"/>
        <v>1</v>
      </c>
      <c r="M27" s="53">
        <v>9.5000000000000001E-2</v>
      </c>
    </row>
    <row r="28" spans="1:14" ht="15" x14ac:dyDescent="0.25">
      <c r="A28" s="53">
        <v>9.0010000000000007E-2</v>
      </c>
      <c r="B28" s="54" t="s">
        <v>89</v>
      </c>
      <c r="C28" s="55"/>
      <c r="D28" s="97">
        <v>0.34910000000000002</v>
      </c>
      <c r="E28" s="98">
        <v>4.58E-2</v>
      </c>
      <c r="F28" s="93">
        <f t="shared" si="2"/>
        <v>0.39490000000000003</v>
      </c>
      <c r="G28" s="94">
        <v>0.155</v>
      </c>
      <c r="H28" s="95">
        <v>8.9999999999999993E-3</v>
      </c>
      <c r="I28" s="95"/>
      <c r="J28" s="87"/>
      <c r="K28" s="95">
        <v>0.44109999999999999</v>
      </c>
      <c r="L28" s="96">
        <f t="shared" si="3"/>
        <v>1</v>
      </c>
      <c r="M28" s="53">
        <v>0.09</v>
      </c>
    </row>
    <row r="29" spans="1:14" x14ac:dyDescent="0.2">
      <c r="A29" s="56" t="s">
        <v>81</v>
      </c>
      <c r="B29" s="68" t="s">
        <v>37</v>
      </c>
      <c r="C29" s="69"/>
      <c r="D29" s="69"/>
      <c r="E29" s="69"/>
      <c r="F29" s="69"/>
      <c r="G29" s="69"/>
      <c r="H29" s="69"/>
      <c r="I29" s="69"/>
      <c r="J29" s="69"/>
      <c r="K29" s="69"/>
      <c r="L29" s="69"/>
      <c r="M29" s="70"/>
      <c r="N29" s="56" t="s">
        <v>36</v>
      </c>
    </row>
    <row r="30" spans="1:14" ht="13.5" thickBot="1" x14ac:dyDescent="0.25">
      <c r="A30" s="57" t="s">
        <v>38</v>
      </c>
      <c r="B30" s="71" t="s">
        <v>39</v>
      </c>
      <c r="C30" s="72"/>
      <c r="D30" s="72"/>
      <c r="E30" s="72"/>
      <c r="F30" s="72"/>
      <c r="G30" s="72"/>
      <c r="H30" s="72"/>
      <c r="I30" s="72"/>
      <c r="J30" s="72"/>
      <c r="K30" s="72"/>
      <c r="L30" s="72"/>
      <c r="M30" s="73"/>
      <c r="N30" s="57" t="s">
        <v>38</v>
      </c>
    </row>
    <row r="31" spans="1:14" x14ac:dyDescent="0.2">
      <c r="H31" s="58"/>
    </row>
    <row r="32" spans="1:14" x14ac:dyDescent="0.2">
      <c r="B32" s="59" t="s">
        <v>40</v>
      </c>
      <c r="H32" s="58"/>
    </row>
    <row r="33" spans="2:8" x14ac:dyDescent="0.2">
      <c r="B33" s="59" t="s">
        <v>90</v>
      </c>
      <c r="H33" s="58"/>
    </row>
  </sheetData>
  <pageMargins left="0.7" right="0.7" top="0.75" bottom="0.75" header="0.3" footer="0.3"/>
  <pageSetup scale="67" fitToHeight="0"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p:Policy xmlns:p="office.server.policy" id="" local="true">
  <p:Name>UNDP_POPP_DOCUMENTLIB_CONTENTTYPE</p:Name>
  <p:Description/>
  <p:Statement/>
  <p:PolicyItems>
    <p:PolicyItem featureId="Microsoft.Office.RecordsManagement.PolicyFeatures.PolicyLabel" staticId="0x01010061FF32BFFC2B4E50A3A86F4682D7D367007687F3382310C0489D2A99E053BA6D39|-591493697" UniqueId="d084c973-6e46-4ddd-b9a1-4c01a62f12ea">
      <p:Name>Labels</p:Name>
      <p:Description>Generates labels that can be inserted in Microsoft Office documents to ensure that document properties or other important information are included when documents are printed. Labels can also be used to search for documents.</p:Description>
      <p:CustomData>
        <label>
          <properties>
            <height>0.5</height>
            <font>Calibri</font>
          </properties>
          <segment type="literal">Effective Date: </segment>
          <segment type="metadata">UNDP_POPP_EFFECTIVEDATE</segment>
          <segment type="literal">                                                Version #: </segment>
          <segment type="metadata">UNDP_POPP_REFITEM_VERSION</segment>
        </label>
      </p:CustomData>
    </p:PolicyItem>
  </p:PolicyItems>
</p:Policy>
</file>

<file path=customXml/item4.xml><?xml version="1.0" encoding="utf-8"?>
<ct:contentTypeSchema xmlns:ct="http://schemas.microsoft.com/office/2006/metadata/contentType" xmlns:ma="http://schemas.microsoft.com/office/2006/metadata/properties/metaAttributes" ct:_="" ma:_="" ma:contentTypeName="UNDP_POPP_DOCUMENTLIB_CONTENTTYPE" ma:contentTypeID="0x01010061FF32BFFC2B4E50A3A86F4682D7D367007687F3382310C0489D2A99E053BA6D39" ma:contentTypeVersion="39" ma:contentTypeDescription="Create a new document." ma:contentTypeScope="" ma:versionID="6be656cb1c163ecae2ba3479e659beb4">
  <xsd:schema xmlns:xsd="http://www.w3.org/2001/XMLSchema" xmlns:xs="http://www.w3.org/2001/XMLSchema" xmlns:p="http://schemas.microsoft.com/office/2006/metadata/properties" xmlns:ns1="http://schemas.microsoft.com/sharepoint/v3" xmlns:ns2="8264c5cc-ec60-4b56-8111-ce635d3d139a" xmlns:ns3="e560140e-7b2f-4392-90df-e7567e3021a3" targetNamespace="http://schemas.microsoft.com/office/2006/metadata/properties" ma:root="true" ma:fieldsID="4ff6b9a3198065004b36a8a1743102d6" ns1:_="" ns2:_="" ns3:_="">
    <xsd:import namespace="http://schemas.microsoft.com/sharepoint/v3"/>
    <xsd:import namespace="8264c5cc-ec60-4b56-8111-ce635d3d139a"/>
    <xsd:import namespace="e560140e-7b2f-4392-90df-e7567e3021a3"/>
    <xsd:element name="properties">
      <xsd:complexType>
        <xsd:sequence>
          <xsd:element name="documentManagement">
            <xsd:complexType>
              <xsd:all>
                <xsd:element ref="ns2:UNDP_POPP_TITLE_EN" minOccurs="0"/>
                <xsd:element ref="ns2:UNDP_POPP_FOCALPOINT" minOccurs="0"/>
                <xsd:element ref="ns2:UNDP_POPP_DOCUMENT_TYPE"/>
                <xsd:element ref="ns2:UNDP_POPP_DOCUMENT_LANGUAGE"/>
                <xsd:element ref="ns2:UNDP_POPP_EFFECTIVEDATE" minOccurs="0"/>
                <xsd:element ref="ns2:UNDP_POPP_PLANNED_REVIEWDATE" minOccurs="0"/>
                <xsd:element ref="ns2:UNDP_POPP_VERSION_COMMENTS" minOccurs="0"/>
                <xsd:element ref="ns2:UNDP_POPP_FILEVERSION" minOccurs="0"/>
                <xsd:element ref="ns2:UNDP_POPP_ISACTIVE" minOccurs="0"/>
                <xsd:element ref="ns2:UNDP_POPP_NOTE" minOccurs="0"/>
                <xsd:element ref="ns2:UNDP_POPP_DOCUMENT_TEMPLATE" minOccurs="0"/>
                <xsd:element ref="ns2:TaxCatchAll" minOccurs="0"/>
                <xsd:element ref="ns2:TaxCatchAllLabel" minOccurs="0"/>
                <xsd:element ref="ns2:UNDP_POPP_BUSINESSPROCESS_HIDDEN" minOccurs="0"/>
                <xsd:element ref="ns2:UNDP_POPP_BUSINESSUNITID_HIDDEN" minOccurs="0"/>
                <xsd:element ref="ns2:l0e6ef0c43e74560bd7f3acd1f5e8571" minOccurs="0"/>
                <xsd:element ref="ns3:Location" minOccurs="0"/>
                <xsd:element ref="ns2:_dlc_DocId" minOccurs="0"/>
                <xsd:element ref="ns2:_dlc_DocIdUrl" minOccurs="0"/>
                <xsd:element ref="ns2:_dlc_DocIdPersistId" minOccurs="0"/>
                <xsd:element ref="ns1:_dlc_Exempt" minOccurs="0"/>
                <xsd:element ref="ns3:DLCPolicyLabelValue" minOccurs="0"/>
                <xsd:element ref="ns3:DLCPolicyLabelClientValue" minOccurs="0"/>
                <xsd:element ref="ns3:DLCPolicyLabelLock" minOccurs="0"/>
                <xsd:element ref="ns2:UNDP_POPP_REFITEM_VERSION" minOccurs="0"/>
                <xsd:element ref="ns2:UNDP_POPP_LASTMODIFIED" minOccurs="0"/>
                <xsd:element ref="ns2:UNDP_POPP_REJECT_COMMENTS" minOccurs="0"/>
                <xsd:element ref="ns3:POPPIsArchiv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30" nillable="true" ma:displayName="Exempt from Policy"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264c5cc-ec60-4b56-8111-ce635d3d139a" elementFormDefault="qualified">
    <xsd:import namespace="http://schemas.microsoft.com/office/2006/documentManagement/types"/>
    <xsd:import namespace="http://schemas.microsoft.com/office/infopath/2007/PartnerControls"/>
    <xsd:element name="UNDP_POPP_TITLE_EN" ma:index="1" nillable="true" ma:displayName="Title_EN" ma:indexed="true" ma:internalName="UNDP_POPP_TITLE_EN">
      <xsd:simpleType>
        <xsd:restriction base="dms:Text">
          <xsd:maxLength value="255"/>
        </xsd:restriction>
      </xsd:simpleType>
    </xsd:element>
    <xsd:element name="UNDP_POPP_FOCALPOINT" ma:index="3" nillable="true" ma:displayName="Focal Point" ma:SharePointGroup="0" ma:internalName="UNDP_POPP_FOCALPOINT"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UNDP_POPP_DOCUMENT_TYPE" ma:index="5" ma:displayName="Document TYPE" ma:default="Template" ma:format="Dropdown" ma:indexed="true" ma:internalName="UNDP_POPP_DOCUMENT_TYPE" ma:readOnly="false">
      <xsd:simpleType>
        <xsd:restriction base="dms:Choice">
          <xsd:enumeration value="Regulation"/>
          <xsd:enumeration value="Policy"/>
          <xsd:enumeration value="Template"/>
        </xsd:restriction>
      </xsd:simpleType>
    </xsd:element>
    <xsd:element name="UNDP_POPP_DOCUMENT_LANGUAGE" ma:index="6" ma:displayName="Document Language" ma:default="English" ma:format="Dropdown" ma:indexed="true" ma:internalName="UNDP_POPP_DOCUMENT_LANGUAGE" ma:readOnly="false">
      <xsd:simpleType>
        <xsd:restriction base="dms:Choice">
          <xsd:enumeration value="English"/>
          <xsd:enumeration value="Spanish"/>
          <xsd:enumeration value="French"/>
          <xsd:enumeration value="Arabic"/>
          <xsd:enumeration value="Portuguese"/>
        </xsd:restriction>
      </xsd:simpleType>
    </xsd:element>
    <xsd:element name="UNDP_POPP_EFFECTIVEDATE" ma:index="7" nillable="true" ma:displayName="Effective Date" ma:format="DateOnly" ma:internalName="UNDP_POPP_EFFECTIVEDATE">
      <xsd:simpleType>
        <xsd:restriction base="dms:DateTime"/>
      </xsd:simpleType>
    </xsd:element>
    <xsd:element name="UNDP_POPP_PLANNED_REVIEWDATE" ma:index="8" nillable="true" ma:displayName="Planned Review Date" ma:format="DateOnly" ma:internalName="UNDP_POPP_PLANNED_REVIEWDATE">
      <xsd:simpleType>
        <xsd:restriction base="dms:DateTime"/>
      </xsd:simpleType>
    </xsd:element>
    <xsd:element name="UNDP_POPP_VERSION_COMMENTS" ma:index="9" nillable="true" ma:displayName="Version Comments" ma:internalName="UNDP_POPP_VERSION_COMMENTS">
      <xsd:simpleType>
        <xsd:restriction base="dms:Note">
          <xsd:maxLength value="255"/>
        </xsd:restriction>
      </xsd:simpleType>
    </xsd:element>
    <xsd:element name="UNDP_POPP_FILEVERSION" ma:index="10" nillable="true" ma:displayName="FileVersionID" ma:decimals="0" ma:internalName="UNDP_POPP_FILEVERSION">
      <xsd:simpleType>
        <xsd:restriction base="dms:Number"/>
      </xsd:simpleType>
    </xsd:element>
    <xsd:element name="UNDP_POPP_ISACTIVE" ma:index="11" nillable="true" ma:displayName="POPPIsActive" ma:default="1" ma:internalName="UNDP_POPP_ISACTIVE">
      <xsd:simpleType>
        <xsd:restriction base="dms:Boolean"/>
      </xsd:simpleType>
    </xsd:element>
    <xsd:element name="UNDP_POPP_NOTE" ma:index="12" nillable="true" ma:displayName="Notes" ma:internalName="UNDP_POPP_NOTE">
      <xsd:simpleType>
        <xsd:restriction base="dms:Note">
          <xsd:maxLength value="255"/>
        </xsd:restriction>
      </xsd:simpleType>
    </xsd:element>
    <xsd:element name="UNDP_POPP_DOCUMENT_TEMPLATE" ma:index="13" nillable="true" ma:displayName="Document Template" ma:internalName="UNDP_POPP_DOCUMENT_TEMPLATE">
      <xsd:simpleType>
        <xsd:restriction base="dms:Text"/>
      </xsd:simpleType>
    </xsd:element>
    <xsd:element name="TaxCatchAll" ma:index="17" nillable="true" ma:displayName="Taxonomy Catch All Column" ma:hidden="true" ma:list="{ee792a02-1c68-437d-afee-526d4eee3bde}" ma:internalName="TaxCatchAll" ma:showField="CatchAllData" ma:web="8264c5cc-ec60-4b56-8111-ce635d3d139a">
      <xsd:complexType>
        <xsd:complexContent>
          <xsd:extension base="dms:MultiChoiceLookup">
            <xsd:sequence>
              <xsd:element name="Value" type="dms:Lookup" maxOccurs="unbounded" minOccurs="0" nillable="true"/>
            </xsd:sequence>
          </xsd:extension>
        </xsd:complexContent>
      </xsd:complexType>
    </xsd:element>
    <xsd:element name="TaxCatchAllLabel" ma:index="18" nillable="true" ma:displayName="Taxonomy Catch All Column1" ma:hidden="true" ma:list="{ee792a02-1c68-437d-afee-526d4eee3bde}" ma:internalName="TaxCatchAllLabel" ma:readOnly="true" ma:showField="CatchAllDataLabel" ma:web="8264c5cc-ec60-4b56-8111-ce635d3d139a">
      <xsd:complexType>
        <xsd:complexContent>
          <xsd:extension base="dms:MultiChoiceLookup">
            <xsd:sequence>
              <xsd:element name="Value" type="dms:Lookup" maxOccurs="unbounded" minOccurs="0" nillable="true"/>
            </xsd:sequence>
          </xsd:extension>
        </xsd:complexContent>
      </xsd:complexType>
    </xsd:element>
    <xsd:element name="UNDP_POPP_BUSINESSPROCESS_HIDDEN" ma:index="19" nillable="true" ma:taxonomy="true" ma:internalName="UNDP_POPP_BUSINESSPROCESS_HIDDEN" ma:taxonomyFieldName="POPPBusinessProcess" ma:displayName="POPPBusinessProcess" ma:default="" ma:fieldId="{74bd8a2a-abe6-4809-9e69-96ac6e480a30}" ma:sspId="28e6c43a-9e99-4bdd-9574-a0fa4ea3b61e" ma:termSetId="602d329c-34f7-45d6-b12a-9bc8242c07ba" ma:anchorId="00000000-0000-0000-0000-000000000000" ma:open="false" ma:isKeyword="false">
      <xsd:complexType>
        <xsd:sequence>
          <xsd:element ref="pc:Terms" minOccurs="0" maxOccurs="1"/>
        </xsd:sequence>
      </xsd:complexType>
    </xsd:element>
    <xsd:element name="UNDP_POPP_BUSINESSUNITID_HIDDEN" ma:index="22" nillable="true" ma:displayName="BusinessUnitData" ma:hidden="true" ma:internalName="UNDP_POPP_BUSINESSUNITID_HIDDEN">
      <xsd:simpleType>
        <xsd:restriction base="dms:Note"/>
      </xsd:simpleType>
    </xsd:element>
    <xsd:element name="l0e6ef0c43e74560bd7f3acd1f5e8571" ma:index="23" nillable="true" ma:taxonomy="true" ma:internalName="l0e6ef0c43e74560bd7f3acd1f5e8571" ma:taxonomyFieldName="UNDP_POPP_BUSINESSUNIT" ma:displayName="BusinessUnit" ma:indexed="true" ma:default="" ma:fieldId="{50e6ef0c-43e7-4560-bd7f-3acd1f5e8571}" ma:sspId="28e6c43a-9e99-4bdd-9574-a0fa4ea3b61e" ma:termSetId="409cdc02-fd20-40c2-9bb7-655db5573ef9" ma:anchorId="00000000-0000-0000-0000-000000000000" ma:open="false" ma:isKeyword="false">
      <xsd:complexType>
        <xsd:sequence>
          <xsd:element ref="pc:Terms" minOccurs="0" maxOccurs="1"/>
        </xsd:sequence>
      </xsd:complexType>
    </xsd:element>
    <xsd:element name="_dlc_DocId" ma:index="27" nillable="true" ma:displayName="Document ID Value" ma:description="The value of the document ID assigned to this item." ma:internalName="_dlc_DocId" ma:readOnly="true">
      <xsd:simpleType>
        <xsd:restriction base="dms:Text"/>
      </xsd:simpleType>
    </xsd:element>
    <xsd:element name="_dlc_DocIdUrl" ma:index="2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9" nillable="true" ma:displayName="Persist ID" ma:description="Keep ID on add." ma:hidden="true" ma:internalName="_dlc_DocIdPersistId" ma:readOnly="true">
      <xsd:simpleType>
        <xsd:restriction base="dms:Boolean"/>
      </xsd:simpleType>
    </xsd:element>
    <xsd:element name="UNDP_POPP_REFITEM_VERSION" ma:index="34" nillable="true" ma:displayName="POPPRefItemVersion" ma:decimals="0" ma:default="1" ma:internalName="UNDP_POPP_REFITEM_VERSION" ma:percentage="FALSE">
      <xsd:simpleType>
        <xsd:restriction base="dms:Number"/>
      </xsd:simpleType>
    </xsd:element>
    <xsd:element name="UNDP_POPP_LASTMODIFIED" ma:index="35" nillable="true" ma:displayName="POPPLastModified" ma:format="DateOnly" ma:internalName="UNDP_POPP_LASTMODIFIED">
      <xsd:simpleType>
        <xsd:restriction base="dms:DateTime"/>
      </xsd:simpleType>
    </xsd:element>
    <xsd:element name="UNDP_POPP_REJECT_COMMENTS" ma:index="37" nillable="true" ma:displayName="POPPRejectComments" ma:internalName="UNDP_POPP_REJECT_COMMENT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560140e-7b2f-4392-90df-e7567e3021a3" elementFormDefault="qualified">
    <xsd:import namespace="http://schemas.microsoft.com/office/2006/documentManagement/types"/>
    <xsd:import namespace="http://schemas.microsoft.com/office/infopath/2007/PartnerControls"/>
    <xsd:element name="Location" ma:index="26" nillable="true" ma:displayName="Location" ma:internalName="Location">
      <xsd:simpleType>
        <xsd:restriction base="dms:Text">
          <xsd:maxLength value="255"/>
        </xsd:restriction>
      </xsd:simpleType>
    </xsd:element>
    <xsd:element name="DLCPolicyLabelValue" ma:index="31" nillable="true" ma:displayName="Label" ma:description="Stores the current value of the label." ma:internalName="DLCPolicyLabelValue" ma:readOnly="true">
      <xsd:simpleType>
        <xsd:restriction base="dms:Note">
          <xsd:maxLength value="255"/>
        </xsd:restriction>
      </xsd:simpleType>
    </xsd:element>
    <xsd:element name="DLCPolicyLabelClientValue" ma:index="32" nillable="true" ma:displayName="Client Label Value" ma:description="Stores the last label value computed on the client." ma:hidden="true" ma:internalName="DLCPolicyLabelClientValue" ma:readOnly="false">
      <xsd:simpleType>
        <xsd:restriction base="dms:Note"/>
      </xsd:simpleType>
    </xsd:element>
    <xsd:element name="DLCPolicyLabelLock" ma:index="33" nillable="true" ma:displayName="Label Locked" ma:description="Indicates whether the label should be updated when item properties are modified." ma:hidden="true" ma:internalName="DLCPolicyLabelLock" ma:readOnly="false">
      <xsd:simpleType>
        <xsd:restriction base="dms:Text"/>
      </xsd:simpleType>
    </xsd:element>
    <xsd:element name="POPPIsArchived" ma:index="38" nillable="true" ma:displayName="POPPIsArchived" ma:default="0" ma:internalName="POPPIsArchiv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TaxCatchAll xmlns="8264c5cc-ec60-4b56-8111-ce635d3d139a">
      <Value>350</Value>
    </TaxCatchAll>
    <_dlc_DocId xmlns="8264c5cc-ec60-4b56-8111-ce635d3d139a">POPP-11-2411</_dlc_DocId>
    <_dlc_DocIdUrl xmlns="8264c5cc-ec60-4b56-8111-ce635d3d139a">
      <Url>https://popp.undp.org/_layouts/15/DocIdRedir.aspx?ID=POPP-11-2411</Url>
      <Description>POPP-11-2411</Description>
    </_dlc_DocIdUrl>
    <UNDP_POPP_REFITEM_VERSION xmlns="8264c5cc-ec60-4b56-8111-ce635d3d139a">1</UNDP_POPP_REFITEM_VERSION>
    <Location xmlns="e560140e-7b2f-4392-90df-e7567e3021a3">Public</Location>
    <DLCPolicyLabelLock xmlns="e560140e-7b2f-4392-90df-e7567e3021a3" xsi:nil="true"/>
    <UNDP_POPP_NOTE xmlns="8264c5cc-ec60-4b56-8111-ce635d3d139a" xsi:nil="true"/>
    <DLCPolicyLabelClientValue xmlns="e560140e-7b2f-4392-90df-e7567e3021a3" xsi:nil="true"/>
    <UNDP_POPP_PLANNED_REVIEWDATE xmlns="8264c5cc-ec60-4b56-8111-ce635d3d139a" xsi:nil="true"/>
    <UNDP_POPP_DOCUMENT_LANGUAGE xmlns="8264c5cc-ec60-4b56-8111-ce635d3d139a">English</UNDP_POPP_DOCUMENT_LANGUAGE>
    <UNDP_POPP_BUSINESSUNITID_HIDDEN xmlns="8264c5cc-ec60-4b56-8111-ce635d3d139a" xsi:nil="true"/>
    <UNDP_POPP_EFFECTIVEDATE xmlns="8264c5cc-ec60-4b56-8111-ce635d3d139a" xsi:nil="true"/>
    <UNDP_POPP_BUSINESSPROCESS_HIDDEN xmlns="8264c5cc-ec60-4b56-8111-ce635d3d139a">
      <Terms xmlns="http://schemas.microsoft.com/office/infopath/2007/PartnerControls"/>
    </UNDP_POPP_BUSINESSPROCESS_HIDDEN>
    <UNDP_POPP_DOCUMENT_TEMPLATE xmlns="8264c5cc-ec60-4b56-8111-ce635d3d139a" xsi:nil="true"/>
    <UNDP_POPP_TITLE_EN xmlns="8264c5cc-ec60-4b56-8111-ce635d3d139a">Resource Planning and Cost Recovery : GMS Rates Calculator 2017</UNDP_POPP_TITLE_EN>
    <UNDP_POPP_FOCALPOINT xmlns="8264c5cc-ec60-4b56-8111-ce635d3d139a">
      <UserInfo>
        <DisplayName/>
        <AccountId xsi:nil="true"/>
        <AccountType/>
      </UserInfo>
    </UNDP_POPP_FOCALPOINT>
    <UNDP_POPP_DOCUMENT_TYPE xmlns="8264c5cc-ec60-4b56-8111-ce635d3d139a">Template</UNDP_POPP_DOCUMENT_TYPE>
    <UNDP_POPP_ISACTIVE xmlns="8264c5cc-ec60-4b56-8111-ce635d3d139a">true</UNDP_POPP_ISACTIVE>
    <UNDP_POPP_FILEVERSION xmlns="8264c5cc-ec60-4b56-8111-ce635d3d139a" xsi:nil="true"/>
    <UNDP_POPP_LASTMODIFIED xmlns="8264c5cc-ec60-4b56-8111-ce635d3d139a" xsi:nil="true"/>
    <UNDP_POPP_VERSION_COMMENTS xmlns="8264c5cc-ec60-4b56-8111-ce635d3d139a" xsi:nil="true"/>
    <l0e6ef0c43e74560bd7f3acd1f5e8571 xmlns="8264c5cc-ec60-4b56-8111-ce635d3d139a">
      <Terms xmlns="http://schemas.microsoft.com/office/infopath/2007/PartnerControls">
        <TermInfo xmlns="http://schemas.microsoft.com/office/infopath/2007/PartnerControls">
          <TermName xmlns="http://schemas.microsoft.com/office/infopath/2007/PartnerControls">Financial Resources Management</TermName>
          <TermId xmlns="http://schemas.microsoft.com/office/infopath/2007/PartnerControls">682d4c54-a288-412d-bfec-ce5587bbd25c</TermId>
        </TermInfo>
      </Terms>
    </l0e6ef0c43e74560bd7f3acd1f5e8571>
    <DLCPolicyLabelValue xmlns="e560140e-7b2f-4392-90df-e7567e3021a3">Effective Date: {Effective Date}                                                Version #: 1</DLCPolicyLabelValue>
    <UNDP_POPP_REJECT_COMMENTS xmlns="8264c5cc-ec60-4b56-8111-ce635d3d139a" xsi:nil="true"/>
    <POPPIsArchived xmlns="e560140e-7b2f-4392-90df-e7567e3021a3">false</POPPIsArchived>
  </documentManagement>
</p:properties>
</file>

<file path=customXml/itemProps1.xml><?xml version="1.0" encoding="utf-8"?>
<ds:datastoreItem xmlns:ds="http://schemas.openxmlformats.org/officeDocument/2006/customXml" ds:itemID="{215991AE-C6FE-4265-A65C-E51BFBD887E8}"/>
</file>

<file path=customXml/itemProps2.xml><?xml version="1.0" encoding="utf-8"?>
<ds:datastoreItem xmlns:ds="http://schemas.openxmlformats.org/officeDocument/2006/customXml" ds:itemID="{F8F4D876-E91D-4636-A473-6F1297D31AB1}"/>
</file>

<file path=customXml/itemProps3.xml><?xml version="1.0" encoding="utf-8"?>
<ds:datastoreItem xmlns:ds="http://schemas.openxmlformats.org/officeDocument/2006/customXml" ds:itemID="{D311A902-657F-4B6F-833B-4CF58BC4F0B0}"/>
</file>

<file path=customXml/itemProps4.xml><?xml version="1.0" encoding="utf-8"?>
<ds:datastoreItem xmlns:ds="http://schemas.openxmlformats.org/officeDocument/2006/customXml" ds:itemID="{ECED6201-79D8-4134-96E3-1BEE56341B73}"/>
</file>

<file path=customXml/itemProps5.xml><?xml version="1.0" encoding="utf-8"?>
<ds:datastoreItem xmlns:ds="http://schemas.openxmlformats.org/officeDocument/2006/customXml" ds:itemID="{BE00053C-F019-4CB4-90CD-9D79D718681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GMS Calculator_All exc VertFund</vt:lpstr>
      <vt:lpstr>GMS calculator GEF MP GFATM</vt:lpstr>
      <vt:lpstr>Vertical Funds GMS distribution</vt:lpstr>
      <vt:lpstr>POPP GMS distribution</vt:lpstr>
      <vt:lpstr>dataRates</vt:lpstr>
      <vt:lpstr>dataModality</vt:lpstr>
      <vt:lpstr>dataRates</vt:lpstr>
      <vt:lpstr>'GMS calculator GEF MP GFATM'!Print_Area</vt:lpstr>
      <vt:lpstr>'GMS Calculator_All exc VertFund'!Print_Area</vt:lpstr>
      <vt:lpstr>'POPP GMS distribution'!Print_Area</vt:lpstr>
      <vt:lpstr>'Vertical Funds GMS distribution'!Print_Area</vt:lpstr>
    </vt:vector>
  </TitlesOfParts>
  <Company>UNDP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GMS Calculator</dc:title>
  <dc:subject/>
  <dc:creator>Batdolgor Chuluun</dc:creator>
  <cp:keywords/>
  <dc:description>For questions or comments, please contact fernandel.carbonell@undp.org</dc:description>
  <cp:lastModifiedBy>Batdolgor Chuluun</cp:lastModifiedBy>
  <cp:lastPrinted>2017-01-16T18:57:58Z</cp:lastPrinted>
  <dcterms:created xsi:type="dcterms:W3CDTF">2004-01-26T18:52:39Z</dcterms:created>
  <dcterms:modified xsi:type="dcterms:W3CDTF">2017-01-16T19:04:08Z</dcterms:modified>
  <cp:category>Calculating Model</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0x01010061FF32BFFC2B4E50A3A86F4682D7D367007687F3382310C0489D2A99E053BA6D39</vt:lpwstr>
  </property>
  <property fmtid="{D5CDD505-2E9C-101B-9397-08002B2CF9AE}" pid="3" name="UN Languages">
    <vt:lpwstr>3;#English|7f98b732-4b5b-4b70-ba90-a0eff09b5d2d</vt:lpwstr>
  </property>
  <property fmtid="{D5CDD505-2E9C-101B-9397-08002B2CF9AE}" pid="4" name="_dlc_DocIdItemGuid">
    <vt:lpwstr>313167fb-7347-4aff-83fd-aa243d69b8f9</vt:lpwstr>
  </property>
  <property fmtid="{D5CDD505-2E9C-101B-9397-08002B2CF9AE}" pid="5" name="UNDPCountry">
    <vt:lpwstr/>
  </property>
  <property fmtid="{D5CDD505-2E9C-101B-9397-08002B2CF9AE}" pid="6" name="TaxKeyword">
    <vt:lpwstr/>
  </property>
  <property fmtid="{D5CDD505-2E9C-101B-9397-08002B2CF9AE}" pid="7" name="UndpDocTypeMM">
    <vt:lpwstr/>
  </property>
  <property fmtid="{D5CDD505-2E9C-101B-9397-08002B2CF9AE}" pid="8" name="UNDPDocumentCategory">
    <vt:lpwstr/>
  </property>
  <property fmtid="{D5CDD505-2E9C-101B-9397-08002B2CF9AE}" pid="9" name="UNDPFocusAreas">
    <vt:lpwstr/>
  </property>
  <property fmtid="{D5CDD505-2E9C-101B-9397-08002B2CF9AE}" pid="10" name="UndpUnitMM">
    <vt:lpwstr/>
  </property>
  <property fmtid="{D5CDD505-2E9C-101B-9397-08002B2CF9AE}" pid="11" name="eRegFilingCodeMM">
    <vt:lpwstr/>
  </property>
  <property fmtid="{D5CDD505-2E9C-101B-9397-08002B2CF9AE}" pid="12" name="Unit">
    <vt:lpwstr/>
  </property>
  <property fmtid="{D5CDD505-2E9C-101B-9397-08002B2CF9AE}" pid="13" name="SV_QUERY_LIST_4F35BF76-6C0D-4D9B-82B2-816C12CF3733">
    <vt:lpwstr>empty_477D106A-C0D6-4607-AEBD-E2C9D60EA279</vt:lpwstr>
  </property>
  <property fmtid="{D5CDD505-2E9C-101B-9397-08002B2CF9AE}" pid="14" name="POPPBusinessProcess">
    <vt:lpwstr/>
  </property>
  <property fmtid="{D5CDD505-2E9C-101B-9397-08002B2CF9AE}" pid="15" name="UNDP_POPP_BUSINESSUNIT">
    <vt:lpwstr>350;#Financial Resources Management|682d4c54-a288-412d-bfec-ce5587bbd25c</vt:lpwstr>
  </property>
</Properties>
</file>